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" yWindow="30" windowWidth="13500" windowHeight="12720" tabRatio="874"/>
  </bookViews>
  <sheets>
    <sheet name="申込書" sheetId="25" r:id="rId1"/>
    <sheet name="集計表" sheetId="2" r:id="rId2"/>
    <sheet name="宗像市" sheetId="3" r:id="rId3"/>
    <sheet name="福津市・古賀市・新宮町" sheetId="4" r:id="rId4"/>
    <sheet name="東区①" sheetId="5" r:id="rId5"/>
    <sheet name="東区②" sheetId="16" r:id="rId6"/>
    <sheet name="博多区" sheetId="8" r:id="rId7"/>
    <sheet name="中央区" sheetId="20" r:id="rId8"/>
    <sheet name="南区" sheetId="19" r:id="rId9"/>
    <sheet name="城南区" sheetId="18" r:id="rId10"/>
    <sheet name="早良区 " sheetId="23" r:id="rId11"/>
    <sheet name="西区" sheetId="21" r:id="rId12"/>
    <sheet name="春日" sheetId="35" r:id="rId13"/>
    <sheet name="大野城" sheetId="34" r:id="rId14"/>
    <sheet name="筑紫野" sheetId="37" r:id="rId15"/>
    <sheet name="那珂川・太宰府" sheetId="36" r:id="rId16"/>
    <sheet name="門司区" sheetId="13" r:id="rId17"/>
    <sheet name="小倉北区①" sheetId="26" r:id="rId18"/>
    <sheet name="小倉北区②" sheetId="27" r:id="rId19"/>
    <sheet name="小倉南区①" sheetId="28" r:id="rId20"/>
    <sheet name="小倉南区②" sheetId="29" r:id="rId21"/>
    <sheet name="戸畑区・八幡東区" sheetId="30" r:id="rId22"/>
    <sheet name="苅田町・中間市・遠賀郡" sheetId="31" r:id="rId23"/>
    <sheet name="八幡西区①" sheetId="32" r:id="rId24"/>
    <sheet name="八幡西区②・若松区" sheetId="33" r:id="rId25"/>
    <sheet name="Sheet1" sheetId="38" r:id="rId26"/>
  </sheets>
  <externalReferences>
    <externalReference r:id="rId27"/>
  </externalReferences>
  <definedNames>
    <definedName name="_xlnm.Print_Area" localSheetId="2">宗像市!$A$1:$AA$67</definedName>
    <definedName name="_xlnm.Print_Area" localSheetId="9">城南区!$A$1:$AA$67</definedName>
    <definedName name="_xlnm.Print_Area" localSheetId="11">西区!$A$1:$AA$69</definedName>
    <definedName name="_xlnm.Print_Area" localSheetId="10">'早良区 '!$A$1:$AA$66</definedName>
    <definedName name="_xlnm.Print_Area" localSheetId="7">中央区!$A$1:$AA$68</definedName>
    <definedName name="_xlnm.Print_Area" localSheetId="4">東区①!$A$1:$AA$67</definedName>
    <definedName name="_xlnm.Print_Area" localSheetId="5">東区②!$A$1:$AA$67</definedName>
    <definedName name="_xlnm.Print_Area" localSheetId="8">南区!$A$1:$AA$67</definedName>
    <definedName name="_xlnm.Print_Area" localSheetId="6">博多区!$A$1:$AA$67</definedName>
    <definedName name="_xlnm.Print_Area" localSheetId="3">福津市・古賀市・新宮町!$A$1:$AA$71</definedName>
    <definedName name="_xlnm.Print_Titles" localSheetId="1">集計表!$1:$6</definedName>
  </definedNames>
  <calcPr calcId="145621"/>
</workbook>
</file>

<file path=xl/calcChain.xml><?xml version="1.0" encoding="utf-8"?>
<calcChain xmlns="http://schemas.openxmlformats.org/spreadsheetml/2006/main">
  <c r="F66" i="33" l="1"/>
  <c r="T59" i="29"/>
  <c r="X1" i="33" l="1"/>
  <c r="X1" i="32"/>
  <c r="X1" i="31"/>
  <c r="X1" i="30"/>
  <c r="X1" i="29"/>
  <c r="X1" i="28"/>
  <c r="U2" i="26"/>
  <c r="U2" i="27"/>
  <c r="D3" i="28"/>
  <c r="U2" i="28"/>
  <c r="D3" i="29"/>
  <c r="U2" i="29"/>
  <c r="U2" i="30"/>
  <c r="D3" i="30"/>
  <c r="U2" i="31"/>
  <c r="D3" i="31"/>
  <c r="D3" i="32"/>
  <c r="U2" i="32"/>
  <c r="D3" i="33"/>
  <c r="U2" i="33"/>
  <c r="P2" i="33"/>
  <c r="F2" i="33" s="1"/>
  <c r="K2" i="33" s="1"/>
  <c r="P2" i="32"/>
  <c r="F2" i="32" s="1"/>
  <c r="K2" i="32" s="1"/>
  <c r="P2" i="31"/>
  <c r="F2" i="31" s="1"/>
  <c r="K2" i="31" s="1"/>
  <c r="P2" i="30"/>
  <c r="F2" i="30" s="1"/>
  <c r="K2" i="30" s="1"/>
  <c r="P2" i="29"/>
  <c r="F2" i="29" s="1"/>
  <c r="K2" i="29" s="1"/>
  <c r="P2" i="28"/>
  <c r="F2" i="28" s="1"/>
  <c r="K2" i="28" s="1"/>
  <c r="P2" i="27"/>
  <c r="F2" i="27" s="1"/>
  <c r="J2" i="27" s="1"/>
  <c r="P2" i="26"/>
  <c r="F2" i="26" s="1"/>
  <c r="J2" i="26" s="1"/>
  <c r="P2" i="13"/>
  <c r="F2" i="13" s="1"/>
  <c r="J2" i="13" s="1"/>
  <c r="R2" i="2"/>
  <c r="N247" i="2"/>
  <c r="N246" i="2"/>
  <c r="N245" i="2"/>
  <c r="K247" i="2"/>
  <c r="N243" i="2"/>
  <c r="N242" i="2"/>
  <c r="N241" i="2"/>
  <c r="N240" i="2"/>
  <c r="K240" i="2"/>
  <c r="N238" i="2"/>
  <c r="N237" i="2"/>
  <c r="N236" i="2"/>
  <c r="N235" i="2"/>
  <c r="N233" i="2"/>
  <c r="N232" i="2"/>
  <c r="N231" i="2"/>
  <c r="N230" i="2"/>
  <c r="N228" i="2"/>
  <c r="N227" i="2"/>
  <c r="N226" i="2"/>
  <c r="N225" i="2"/>
  <c r="N224" i="2"/>
  <c r="N223" i="2"/>
  <c r="N222" i="2"/>
  <c r="N221" i="2"/>
  <c r="N220" i="2"/>
  <c r="N217" i="2"/>
  <c r="N216" i="2"/>
  <c r="N215" i="2"/>
  <c r="K218" i="2"/>
  <c r="K215" i="2"/>
  <c r="N210" i="2"/>
  <c r="N208" i="2"/>
  <c r="N207" i="2"/>
  <c r="N206" i="2"/>
  <c r="N205" i="2"/>
  <c r="N204" i="2"/>
  <c r="N203" i="2"/>
  <c r="N201" i="2"/>
  <c r="N200" i="2"/>
  <c r="N199" i="2"/>
  <c r="N198" i="2"/>
  <c r="N197" i="2"/>
  <c r="N196" i="2"/>
  <c r="N195" i="2"/>
  <c r="N194" i="2"/>
  <c r="N192" i="2"/>
  <c r="N193" i="2"/>
  <c r="N191" i="2"/>
  <c r="N190" i="2"/>
  <c r="N189" i="2"/>
  <c r="N188" i="2"/>
  <c r="N187" i="2"/>
  <c r="N186" i="2"/>
  <c r="N185" i="2"/>
  <c r="N184" i="2"/>
  <c r="K190" i="2"/>
  <c r="F62" i="33"/>
  <c r="E62" i="33"/>
  <c r="K233" i="2" s="1"/>
  <c r="F52" i="33"/>
  <c r="E52" i="33"/>
  <c r="K232" i="2" s="1"/>
  <c r="T45" i="33"/>
  <c r="S45" i="33"/>
  <c r="K238" i="2" s="1"/>
  <c r="T39" i="33"/>
  <c r="S39" i="33"/>
  <c r="K237" i="2" s="1"/>
  <c r="F36" i="33"/>
  <c r="E36" i="33"/>
  <c r="K231" i="2" s="1"/>
  <c r="T23" i="33"/>
  <c r="S23" i="33"/>
  <c r="K236" i="2" s="1"/>
  <c r="F20" i="33"/>
  <c r="F64" i="33" s="1"/>
  <c r="X4" i="33" s="1"/>
  <c r="E20" i="33"/>
  <c r="K230" i="2" s="1"/>
  <c r="T17" i="33"/>
  <c r="T47" i="33" s="1"/>
  <c r="S17" i="33"/>
  <c r="K235" i="2" s="1"/>
  <c r="N2" i="33"/>
  <c r="H2" i="33"/>
  <c r="D2" i="33"/>
  <c r="F75" i="32"/>
  <c r="E75" i="32"/>
  <c r="K224" i="2" s="1"/>
  <c r="T71" i="32"/>
  <c r="N229" i="2" s="1"/>
  <c r="S71" i="32"/>
  <c r="K229" i="2" s="1"/>
  <c r="F58" i="32"/>
  <c r="E58" i="32"/>
  <c r="K223" i="2" s="1"/>
  <c r="T57" i="32"/>
  <c r="S57" i="32"/>
  <c r="K228" i="2" s="1"/>
  <c r="T48" i="32"/>
  <c r="S48" i="32"/>
  <c r="K227" i="2" s="1"/>
  <c r="F43" i="32"/>
  <c r="E43" i="32"/>
  <c r="K222" i="2" s="1"/>
  <c r="T31" i="32"/>
  <c r="S31" i="32"/>
  <c r="K226" i="2" s="1"/>
  <c r="F30" i="32"/>
  <c r="E30" i="32"/>
  <c r="K221" i="2" s="1"/>
  <c r="F19" i="32"/>
  <c r="T75" i="32" s="1"/>
  <c r="X4" i="32" s="1"/>
  <c r="E19" i="32"/>
  <c r="T18" i="32"/>
  <c r="S18" i="32"/>
  <c r="K225" i="2" s="1"/>
  <c r="N2" i="32"/>
  <c r="H2" i="32"/>
  <c r="D2" i="32"/>
  <c r="F56" i="31"/>
  <c r="E56" i="31"/>
  <c r="T51" i="31"/>
  <c r="S51" i="31"/>
  <c r="K243" i="2" s="1"/>
  <c r="F41" i="31"/>
  <c r="E41" i="31"/>
  <c r="K246" i="2" s="1"/>
  <c r="T39" i="31"/>
  <c r="S39" i="31"/>
  <c r="K242" i="2" s="1"/>
  <c r="F35" i="31"/>
  <c r="F57" i="31" s="1"/>
  <c r="E35" i="31"/>
  <c r="E57" i="31" s="1"/>
  <c r="T29" i="31"/>
  <c r="S29" i="31"/>
  <c r="K241" i="2" s="1"/>
  <c r="T24" i="31"/>
  <c r="T53" i="31" s="1"/>
  <c r="S24" i="31"/>
  <c r="F19" i="31"/>
  <c r="F21" i="31" s="1"/>
  <c r="E19" i="31"/>
  <c r="K210" i="2" s="1"/>
  <c r="N2" i="31"/>
  <c r="H2" i="31"/>
  <c r="D2" i="31"/>
  <c r="F63" i="30"/>
  <c r="E63" i="30"/>
  <c r="K208" i="2" s="1"/>
  <c r="F52" i="30"/>
  <c r="F65" i="30" s="1"/>
  <c r="E52" i="30"/>
  <c r="K207" i="2" s="1"/>
  <c r="T46" i="30"/>
  <c r="N218" i="2" s="1"/>
  <c r="S46" i="30"/>
  <c r="F46" i="30"/>
  <c r="E46" i="30"/>
  <c r="K206" i="2" s="1"/>
  <c r="T42" i="30"/>
  <c r="T50" i="30" s="1"/>
  <c r="S42" i="30"/>
  <c r="K217" i="2" s="1"/>
  <c r="F35" i="30"/>
  <c r="E35" i="30"/>
  <c r="K205" i="2" s="1"/>
  <c r="T28" i="30"/>
  <c r="S28" i="30"/>
  <c r="K216" i="2" s="1"/>
  <c r="F26" i="30"/>
  <c r="E26" i="30"/>
  <c r="K204" i="2" s="1"/>
  <c r="T18" i="30"/>
  <c r="S18" i="30"/>
  <c r="S50" i="30" s="1"/>
  <c r="F16" i="30"/>
  <c r="E16" i="30"/>
  <c r="K203" i="2" s="1"/>
  <c r="N2" i="30"/>
  <c r="H2" i="30"/>
  <c r="D2" i="30"/>
  <c r="T57" i="29"/>
  <c r="X4" i="29" s="1"/>
  <c r="F57" i="29"/>
  <c r="E57" i="29"/>
  <c r="K197" i="2" s="1"/>
  <c r="T54" i="29"/>
  <c r="S54" i="29"/>
  <c r="K201" i="2" s="1"/>
  <c r="F46" i="29"/>
  <c r="E46" i="29"/>
  <c r="K196" i="2" s="1"/>
  <c r="T39" i="29"/>
  <c r="S39" i="29"/>
  <c r="K200" i="2" s="1"/>
  <c r="F31" i="29"/>
  <c r="E31" i="29"/>
  <c r="K195" i="2" s="1"/>
  <c r="T30" i="29"/>
  <c r="S30" i="29"/>
  <c r="K199" i="2" s="1"/>
  <c r="F18" i="29"/>
  <c r="E18" i="29"/>
  <c r="T17" i="29"/>
  <c r="S17" i="29"/>
  <c r="K198" i="2" s="1"/>
  <c r="N2" i="29"/>
  <c r="H2" i="29"/>
  <c r="D2" i="29"/>
  <c r="T68" i="28"/>
  <c r="S68" i="28"/>
  <c r="K193" i="2" s="1"/>
  <c r="F60" i="28"/>
  <c r="E60" i="28"/>
  <c r="K188" i="2" s="1"/>
  <c r="T52" i="28"/>
  <c r="S52" i="28"/>
  <c r="K192" i="2" s="1"/>
  <c r="F44" i="28"/>
  <c r="E44" i="28"/>
  <c r="K187" i="2" s="1"/>
  <c r="T39" i="28"/>
  <c r="S39" i="28"/>
  <c r="K191" i="2" s="1"/>
  <c r="F33" i="28"/>
  <c r="E33" i="28"/>
  <c r="K186" i="2" s="1"/>
  <c r="T27" i="28"/>
  <c r="S27" i="28"/>
  <c r="F23" i="28"/>
  <c r="E23" i="28"/>
  <c r="K185" i="2" s="1"/>
  <c r="F15" i="28"/>
  <c r="T69" i="28" s="1"/>
  <c r="X4" i="28" s="1"/>
  <c r="E15" i="28"/>
  <c r="K184" i="2" s="1"/>
  <c r="T13" i="28"/>
  <c r="S13" i="28"/>
  <c r="K189" i="2" s="1"/>
  <c r="N2" i="28"/>
  <c r="H2" i="28"/>
  <c r="D2" i="28"/>
  <c r="S47" i="33" l="1"/>
  <c r="S57" i="29"/>
  <c r="K194" i="2"/>
  <c r="E64" i="33"/>
  <c r="S75" i="32"/>
  <c r="E66" i="33" s="1"/>
  <c r="K220" i="2"/>
  <c r="S53" i="31"/>
  <c r="K245" i="2"/>
  <c r="E21" i="31"/>
  <c r="E65" i="30"/>
  <c r="S69" i="28"/>
  <c r="S59" i="29" s="1"/>
  <c r="X4" i="30"/>
  <c r="X4" i="31"/>
  <c r="E61" i="13"/>
  <c r="E49" i="13"/>
  <c r="E39" i="13"/>
  <c r="E30" i="13"/>
  <c r="E20" i="13"/>
  <c r="E14" i="13"/>
  <c r="Q137" i="2" l="1"/>
  <c r="V137" i="2" s="1"/>
  <c r="V1" i="36" l="1"/>
  <c r="V1" i="37"/>
  <c r="W1" i="34"/>
  <c r="N2" i="36"/>
  <c r="N2" i="37"/>
  <c r="O2" i="34"/>
  <c r="S2" i="37"/>
  <c r="T2" i="34"/>
  <c r="T2" i="35"/>
  <c r="W1" i="35" l="1"/>
  <c r="O2" i="35"/>
  <c r="F51" i="35" l="1"/>
  <c r="E51" i="35"/>
  <c r="S43" i="35"/>
  <c r="N108" i="2" s="1"/>
  <c r="R43" i="35"/>
  <c r="K108" i="2" s="1"/>
  <c r="F40" i="35"/>
  <c r="E40" i="35"/>
  <c r="S37" i="35"/>
  <c r="R37" i="35"/>
  <c r="F29" i="35"/>
  <c r="E29" i="35"/>
  <c r="S27" i="35"/>
  <c r="R27" i="35"/>
  <c r="S17" i="35"/>
  <c r="R17" i="35"/>
  <c r="F16" i="35"/>
  <c r="E16" i="35"/>
  <c r="F2" i="35"/>
  <c r="J2" i="35" s="1"/>
  <c r="F47" i="37"/>
  <c r="N121" i="2" s="1"/>
  <c r="E47" i="37"/>
  <c r="K121" i="2" s="1"/>
  <c r="F35" i="37"/>
  <c r="N120" i="2" s="1"/>
  <c r="E35" i="37"/>
  <c r="K120" i="2" s="1"/>
  <c r="F26" i="37"/>
  <c r="N119" i="2" s="1"/>
  <c r="E26" i="37"/>
  <c r="K119" i="2" s="1"/>
  <c r="S15" i="37"/>
  <c r="N122" i="2" s="1"/>
  <c r="R15" i="37"/>
  <c r="K122" i="2" s="1"/>
  <c r="F15" i="37"/>
  <c r="N118" i="2" s="1"/>
  <c r="E15" i="37"/>
  <c r="F56" i="34"/>
  <c r="E56" i="34"/>
  <c r="F45" i="34"/>
  <c r="E45" i="34"/>
  <c r="F35" i="34"/>
  <c r="E35" i="34"/>
  <c r="F25" i="34"/>
  <c r="E25" i="34"/>
  <c r="S22" i="34"/>
  <c r="N116" i="2" s="1"/>
  <c r="R22" i="34"/>
  <c r="K116" i="2" s="1"/>
  <c r="S13" i="34"/>
  <c r="N115" i="2" s="1"/>
  <c r="R13" i="34"/>
  <c r="K115" i="2" s="1"/>
  <c r="F13" i="34"/>
  <c r="E13" i="34"/>
  <c r="N123" i="2" l="1"/>
  <c r="Q116" i="2"/>
  <c r="Q115" i="2"/>
  <c r="S51" i="35"/>
  <c r="W4" i="35" s="1"/>
  <c r="S28" i="34"/>
  <c r="W4" i="34" s="1"/>
  <c r="Q108" i="2"/>
  <c r="Q122" i="2"/>
  <c r="R18" i="37"/>
  <c r="D37" i="25" s="1"/>
  <c r="K118" i="2"/>
  <c r="K123" i="2" s="1"/>
  <c r="R51" i="35"/>
  <c r="R28" i="34"/>
  <c r="S18" i="37"/>
  <c r="V4" i="37" s="1"/>
  <c r="S58" i="23"/>
  <c r="T58" i="23"/>
  <c r="S63" i="23"/>
  <c r="T63" i="23"/>
  <c r="F37" i="25" l="1"/>
  <c r="X2" i="2"/>
  <c r="S2" i="36"/>
  <c r="R19" i="36"/>
  <c r="N128" i="2" s="1"/>
  <c r="Q19" i="36"/>
  <c r="K128" i="2" s="1"/>
  <c r="R12" i="36"/>
  <c r="Q12" i="36"/>
  <c r="K127" i="2" s="1"/>
  <c r="F22" i="36"/>
  <c r="N125" i="2" s="1"/>
  <c r="E22" i="36"/>
  <c r="K125" i="2" s="1"/>
  <c r="F11" i="36"/>
  <c r="N124" i="2" s="1"/>
  <c r="E11" i="36"/>
  <c r="K124" i="2" s="1"/>
  <c r="F2" i="36"/>
  <c r="J2" i="36" s="1"/>
  <c r="F24" i="36" l="1"/>
  <c r="R21" i="36"/>
  <c r="N127" i="2"/>
  <c r="Q21" i="36"/>
  <c r="E24" i="36"/>
  <c r="Y1" i="5"/>
  <c r="N102" i="2"/>
  <c r="N105" i="2"/>
  <c r="K105" i="2"/>
  <c r="N104" i="2"/>
  <c r="K104" i="2"/>
  <c r="N103" i="2"/>
  <c r="K103" i="2"/>
  <c r="K102" i="2"/>
  <c r="N107" i="2"/>
  <c r="K107" i="2"/>
  <c r="N101" i="2"/>
  <c r="N106" i="2"/>
  <c r="K106" i="2"/>
  <c r="N109" i="2" l="1"/>
  <c r="F34" i="25" s="1"/>
  <c r="V4" i="36"/>
  <c r="N126" i="2"/>
  <c r="Q128" i="2"/>
  <c r="K101" i="2"/>
  <c r="Q124" i="2"/>
  <c r="N129" i="2"/>
  <c r="K129" i="2"/>
  <c r="Q104" i="2"/>
  <c r="Q106" i="2"/>
  <c r="Q105" i="2"/>
  <c r="Q125" i="2"/>
  <c r="Q103" i="2"/>
  <c r="Q102" i="2"/>
  <c r="Q107" i="2"/>
  <c r="Q101" i="2" l="1"/>
  <c r="K109" i="2"/>
  <c r="D34" i="25" s="1"/>
  <c r="F36" i="25"/>
  <c r="F38" i="25"/>
  <c r="Q127" i="2"/>
  <c r="K126" i="2"/>
  <c r="D36" i="25" s="1"/>
  <c r="D38" i="25"/>
  <c r="Q109" i="2" l="1"/>
  <c r="Q126" i="2"/>
  <c r="N114" i="2"/>
  <c r="K114" i="2"/>
  <c r="N113" i="2"/>
  <c r="K113" i="2"/>
  <c r="N112" i="2"/>
  <c r="K112" i="2"/>
  <c r="N111" i="2"/>
  <c r="K111" i="2"/>
  <c r="K110" i="2" l="1"/>
  <c r="Q111" i="2"/>
  <c r="Q113" i="2"/>
  <c r="Q114" i="2"/>
  <c r="Q112" i="2"/>
  <c r="Q119" i="2"/>
  <c r="Q120" i="2"/>
  <c r="N110" i="2"/>
  <c r="N117" i="2" s="1"/>
  <c r="Q121" i="2"/>
  <c r="S15" i="13"/>
  <c r="K117" i="2" l="1"/>
  <c r="D35" i="25" s="1"/>
  <c r="D39" i="25" s="1"/>
  <c r="Q118" i="2"/>
  <c r="Q110" i="2"/>
  <c r="S51" i="26"/>
  <c r="N139" i="2" l="1"/>
  <c r="Q139" i="2" s="1"/>
  <c r="V139" i="2" s="1"/>
  <c r="Q123" i="2"/>
  <c r="F35" i="25"/>
  <c r="F39" i="25" s="1"/>
  <c r="Q117" i="2"/>
  <c r="P2" i="21"/>
  <c r="P2" i="23"/>
  <c r="P2" i="18"/>
  <c r="P2" i="19"/>
  <c r="P2" i="20"/>
  <c r="P2" i="8"/>
  <c r="P2" i="16"/>
  <c r="P2" i="5"/>
  <c r="P2" i="4"/>
  <c r="P2" i="3"/>
  <c r="J2" i="2" l="1"/>
  <c r="H2" i="3" s="1"/>
  <c r="J2" i="5" l="1"/>
  <c r="F2" i="5"/>
  <c r="J2" i="4"/>
  <c r="F2" i="4"/>
  <c r="J2" i="3"/>
  <c r="F2" i="3"/>
  <c r="L2" i="2" l="1"/>
  <c r="F2" i="2"/>
  <c r="H2" i="5" l="1"/>
  <c r="H2" i="19"/>
  <c r="H2" i="21"/>
  <c r="P2" i="2"/>
  <c r="N2" i="3" s="1"/>
  <c r="H2" i="8"/>
  <c r="H2" i="13" l="1"/>
  <c r="H2" i="18"/>
  <c r="H2" i="16"/>
  <c r="N2" i="26"/>
  <c r="N2" i="23"/>
  <c r="N2" i="8"/>
  <c r="N2" i="13"/>
  <c r="N2" i="18"/>
  <c r="N2" i="16"/>
  <c r="H2" i="4"/>
  <c r="H2" i="27"/>
  <c r="H2" i="20"/>
  <c r="N2" i="21"/>
  <c r="N2" i="19"/>
  <c r="N2" i="5"/>
  <c r="H2" i="26"/>
  <c r="H2" i="23"/>
  <c r="N2" i="4"/>
  <c r="N2" i="27"/>
  <c r="N2" i="20"/>
  <c r="M6" i="25" l="1"/>
  <c r="I6" i="25"/>
  <c r="Q246" i="2" l="1"/>
  <c r="Q228" i="2" l="1"/>
  <c r="Y1" i="4" l="1"/>
  <c r="U2" i="4" l="1"/>
  <c r="U2" i="5"/>
  <c r="U2" i="16"/>
  <c r="U2" i="8"/>
  <c r="U2" i="20"/>
  <c r="U2" i="19"/>
  <c r="U2" i="18"/>
  <c r="U2" i="23"/>
  <c r="U2" i="21"/>
  <c r="U2" i="13"/>
  <c r="U2" i="3"/>
  <c r="F29" i="4" l="1"/>
  <c r="E29" i="4" l="1"/>
  <c r="Y1" i="27" l="1"/>
  <c r="Y1" i="26"/>
  <c r="Y1" i="13"/>
  <c r="Y1" i="3" l="1"/>
  <c r="D2" i="27" l="1"/>
  <c r="D2" i="26"/>
  <c r="D2" i="13"/>
  <c r="A1" i="25" l="1"/>
  <c r="N212" i="2"/>
  <c r="N25" i="25" s="1"/>
  <c r="K212" i="2"/>
  <c r="L25" i="25" s="1"/>
  <c r="F63" i="27"/>
  <c r="N179" i="2" s="1"/>
  <c r="E63" i="27"/>
  <c r="F50" i="27"/>
  <c r="E50" i="27"/>
  <c r="K178" i="2" s="1"/>
  <c r="T45" i="27"/>
  <c r="N182" i="2" s="1"/>
  <c r="S45" i="27"/>
  <c r="K182" i="2" s="1"/>
  <c r="F41" i="27"/>
  <c r="N177" i="2" s="1"/>
  <c r="E41" i="27"/>
  <c r="K177" i="2" s="1"/>
  <c r="T30" i="27"/>
  <c r="N181" i="2" s="1"/>
  <c r="S30" i="27"/>
  <c r="K181" i="2" s="1"/>
  <c r="F29" i="27"/>
  <c r="N176" i="2" s="1"/>
  <c r="E29" i="27"/>
  <c r="K176" i="2" s="1"/>
  <c r="T18" i="27"/>
  <c r="N180" i="2" s="1"/>
  <c r="S18" i="27"/>
  <c r="K180" i="2" s="1"/>
  <c r="F16" i="27"/>
  <c r="N175" i="2" s="1"/>
  <c r="E16" i="27"/>
  <c r="K175" i="2" s="1"/>
  <c r="F65" i="26"/>
  <c r="N169" i="2" s="1"/>
  <c r="E65" i="26"/>
  <c r="K169" i="2" s="1"/>
  <c r="T60" i="26"/>
  <c r="N174" i="2" s="1"/>
  <c r="S60" i="26"/>
  <c r="K174" i="2" s="1"/>
  <c r="F54" i="26"/>
  <c r="N168" i="2" s="1"/>
  <c r="E54" i="26"/>
  <c r="K168" i="2" s="1"/>
  <c r="T51" i="26"/>
  <c r="N173" i="2" s="1"/>
  <c r="K173" i="2"/>
  <c r="F44" i="26"/>
  <c r="N167" i="2" s="1"/>
  <c r="E44" i="26"/>
  <c r="K167" i="2" s="1"/>
  <c r="T40" i="26"/>
  <c r="N172" i="2" s="1"/>
  <c r="S40" i="26"/>
  <c r="K172" i="2" s="1"/>
  <c r="F29" i="26"/>
  <c r="N166" i="2" s="1"/>
  <c r="E29" i="26"/>
  <c r="K166" i="2" s="1"/>
  <c r="T27" i="26"/>
  <c r="N171" i="2" s="1"/>
  <c r="S27" i="26"/>
  <c r="K171" i="2" s="1"/>
  <c r="F17" i="26"/>
  <c r="E17" i="26"/>
  <c r="K165" i="2" s="1"/>
  <c r="T16" i="26"/>
  <c r="N170" i="2" s="1"/>
  <c r="S16" i="26"/>
  <c r="K170" i="2" s="1"/>
  <c r="F61" i="13"/>
  <c r="N161" i="2" s="1"/>
  <c r="K161" i="2"/>
  <c r="F49" i="13"/>
  <c r="N160" i="2" s="1"/>
  <c r="K160" i="2"/>
  <c r="F39" i="13"/>
  <c r="N159" i="2" s="1"/>
  <c r="K159" i="2"/>
  <c r="F30" i="13"/>
  <c r="N158" i="2" s="1"/>
  <c r="K158" i="2"/>
  <c r="T24" i="13"/>
  <c r="N163" i="2" s="1"/>
  <c r="S24" i="13"/>
  <c r="K163" i="2" s="1"/>
  <c r="F20" i="13"/>
  <c r="N157" i="2" s="1"/>
  <c r="K157" i="2"/>
  <c r="T15" i="13"/>
  <c r="N162" i="2" s="1"/>
  <c r="K162" i="2"/>
  <c r="F14" i="13"/>
  <c r="N156" i="2" s="1"/>
  <c r="K156" i="2"/>
  <c r="D3" i="2"/>
  <c r="E29" i="5"/>
  <c r="K32" i="2" s="1"/>
  <c r="F29" i="5"/>
  <c r="N32" i="2" s="1"/>
  <c r="F66" i="21"/>
  <c r="N94" i="2" s="1"/>
  <c r="T12" i="5"/>
  <c r="N36" i="2" s="1"/>
  <c r="E66" i="21"/>
  <c r="K94" i="2" s="1"/>
  <c r="T64" i="21"/>
  <c r="N99" i="2" s="1"/>
  <c r="S64" i="21"/>
  <c r="K99" i="2" s="1"/>
  <c r="T14" i="23"/>
  <c r="N82" i="2" s="1"/>
  <c r="S14" i="23"/>
  <c r="K82" i="2" s="1"/>
  <c r="F58" i="23"/>
  <c r="N81" i="2" s="1"/>
  <c r="E58" i="23"/>
  <c r="K81" i="2" s="1"/>
  <c r="F49" i="23"/>
  <c r="N80" i="2" s="1"/>
  <c r="E49" i="23"/>
  <c r="K80" i="2" s="1"/>
  <c r="T50" i="23"/>
  <c r="N85" i="2" s="1"/>
  <c r="S50" i="23"/>
  <c r="K85" i="2" s="1"/>
  <c r="F39" i="23"/>
  <c r="N79" i="2" s="1"/>
  <c r="E39" i="23"/>
  <c r="K79" i="2" s="1"/>
  <c r="T37" i="23"/>
  <c r="N84" i="2" s="1"/>
  <c r="S37" i="23"/>
  <c r="K84" i="2" s="1"/>
  <c r="F28" i="23"/>
  <c r="N78" i="2"/>
  <c r="E28" i="23"/>
  <c r="T28" i="23"/>
  <c r="N83" i="2" s="1"/>
  <c r="S28" i="23"/>
  <c r="K83" i="2" s="1"/>
  <c r="F16" i="23"/>
  <c r="E16" i="23"/>
  <c r="K77" i="2" s="1"/>
  <c r="D2" i="23"/>
  <c r="Y1" i="23"/>
  <c r="E14" i="19"/>
  <c r="K59" i="2" s="1"/>
  <c r="T48" i="19"/>
  <c r="N68" i="2" s="1"/>
  <c r="S48" i="19"/>
  <c r="K68" i="2" s="1"/>
  <c r="F57" i="19"/>
  <c r="N64" i="2" s="1"/>
  <c r="E57" i="19"/>
  <c r="K64" i="2" s="1"/>
  <c r="F54" i="21"/>
  <c r="N93" i="2" s="1"/>
  <c r="E54" i="21"/>
  <c r="K93" i="2" s="1"/>
  <c r="F45" i="21"/>
  <c r="N92" i="2" s="1"/>
  <c r="E45" i="21"/>
  <c r="K92" i="2" s="1"/>
  <c r="T55" i="21"/>
  <c r="N98" i="2" s="1"/>
  <c r="S55" i="21"/>
  <c r="K98" i="2" s="1"/>
  <c r="T44" i="21"/>
  <c r="N97" i="2" s="1"/>
  <c r="S44" i="21"/>
  <c r="K97" i="2" s="1"/>
  <c r="F37" i="21"/>
  <c r="N91" i="2" s="1"/>
  <c r="E37" i="21"/>
  <c r="K91" i="2" s="1"/>
  <c r="T30" i="21"/>
  <c r="N96" i="2" s="1"/>
  <c r="S30" i="21"/>
  <c r="K96" i="2" s="1"/>
  <c r="F22" i="21"/>
  <c r="N90" i="2" s="1"/>
  <c r="E22" i="21"/>
  <c r="K90" i="2" s="1"/>
  <c r="T19" i="21"/>
  <c r="N95" i="2" s="1"/>
  <c r="S19" i="21"/>
  <c r="K95" i="2" s="1"/>
  <c r="F13" i="21"/>
  <c r="N89" i="2" s="1"/>
  <c r="E13" i="21"/>
  <c r="K89" i="2" s="1"/>
  <c r="D2" i="21"/>
  <c r="Y1" i="21"/>
  <c r="N87" i="2"/>
  <c r="K87" i="2"/>
  <c r="N86" i="2"/>
  <c r="K86" i="2"/>
  <c r="F42" i="18"/>
  <c r="N73" i="2" s="1"/>
  <c r="E42" i="18"/>
  <c r="K73" i="2" s="1"/>
  <c r="T13" i="18"/>
  <c r="N75" i="2" s="1"/>
  <c r="S13" i="18"/>
  <c r="K75" i="2" s="1"/>
  <c r="F36" i="18"/>
  <c r="N72" i="2" s="1"/>
  <c r="E36" i="18"/>
  <c r="K72" i="2" s="1"/>
  <c r="F30" i="18"/>
  <c r="N71" i="2" s="1"/>
  <c r="E30" i="18"/>
  <c r="T10" i="18"/>
  <c r="N74" i="2" s="1"/>
  <c r="S10" i="18"/>
  <c r="K74" i="2" s="1"/>
  <c r="F14" i="18"/>
  <c r="E14" i="18"/>
  <c r="K70" i="2" s="1"/>
  <c r="D2" i="18"/>
  <c r="Y1" i="18"/>
  <c r="T17" i="20"/>
  <c r="N57" i="2" s="1"/>
  <c r="S17" i="20"/>
  <c r="K57" i="2" s="1"/>
  <c r="T12" i="20"/>
  <c r="N56" i="2" s="1"/>
  <c r="S12" i="20"/>
  <c r="K56" i="2" s="1"/>
  <c r="F29" i="20"/>
  <c r="N55" i="2" s="1"/>
  <c r="E29" i="20"/>
  <c r="F17" i="20"/>
  <c r="E17" i="20"/>
  <c r="K54" i="2" s="1"/>
  <c r="D2" i="20"/>
  <c r="Y1" i="20"/>
  <c r="F48" i="19"/>
  <c r="N63" i="2" s="1"/>
  <c r="E48" i="19"/>
  <c r="K63" i="2" s="1"/>
  <c r="F41" i="19"/>
  <c r="N62" i="2" s="1"/>
  <c r="E41" i="19"/>
  <c r="K62" i="2" s="1"/>
  <c r="F32" i="19"/>
  <c r="N61" i="2" s="1"/>
  <c r="E32" i="19"/>
  <c r="K61" i="2" s="1"/>
  <c r="T43" i="19"/>
  <c r="N67" i="2" s="1"/>
  <c r="S43" i="19"/>
  <c r="K67" i="2" s="1"/>
  <c r="F24" i="19"/>
  <c r="N60" i="2" s="1"/>
  <c r="E24" i="19"/>
  <c r="K60" i="2" s="1"/>
  <c r="T36" i="19"/>
  <c r="N66" i="2" s="1"/>
  <c r="S36" i="19"/>
  <c r="K66" i="2" s="1"/>
  <c r="T19" i="19"/>
  <c r="N65" i="2" s="1"/>
  <c r="S19" i="19"/>
  <c r="K65" i="2" s="1"/>
  <c r="F14" i="19"/>
  <c r="D2" i="19"/>
  <c r="Y1" i="19"/>
  <c r="F28" i="8"/>
  <c r="N52" i="2" s="1"/>
  <c r="E28" i="8"/>
  <c r="F20" i="8"/>
  <c r="N51" i="2" s="1"/>
  <c r="E20" i="8"/>
  <c r="K51" i="2" s="1"/>
  <c r="T19" i="16"/>
  <c r="N46" i="2" s="1"/>
  <c r="S19" i="16"/>
  <c r="K46" i="2" s="1"/>
  <c r="T37" i="16"/>
  <c r="N48" i="2" s="1"/>
  <c r="S37" i="16"/>
  <c r="T30" i="16"/>
  <c r="S30" i="16"/>
  <c r="K47" i="2" s="1"/>
  <c r="S35" i="5"/>
  <c r="K38" i="2" s="1"/>
  <c r="S12" i="5"/>
  <c r="K36" i="2" s="1"/>
  <c r="F58" i="16"/>
  <c r="N45" i="2" s="1"/>
  <c r="E58" i="16"/>
  <c r="K45" i="2" s="1"/>
  <c r="T61" i="5"/>
  <c r="N40" i="2" s="1"/>
  <c r="S61" i="5"/>
  <c r="K40" i="2" s="1"/>
  <c r="F48" i="16"/>
  <c r="N44" i="2" s="1"/>
  <c r="E48" i="16"/>
  <c r="K44" i="2" s="1"/>
  <c r="F41" i="16"/>
  <c r="N43" i="2" s="1"/>
  <c r="E41" i="16"/>
  <c r="K43" i="2" s="1"/>
  <c r="F27" i="16"/>
  <c r="N42" i="2" s="1"/>
  <c r="E27" i="16"/>
  <c r="K42" i="2" s="1"/>
  <c r="F16" i="16"/>
  <c r="N41" i="2" s="1"/>
  <c r="E16" i="16"/>
  <c r="K41" i="2" s="1"/>
  <c r="D2" i="16"/>
  <c r="Y1" i="16"/>
  <c r="T49" i="5"/>
  <c r="N39" i="2" s="1"/>
  <c r="S49" i="5"/>
  <c r="K39" i="2" s="1"/>
  <c r="T70" i="4"/>
  <c r="S70" i="4"/>
  <c r="T58" i="4"/>
  <c r="S58" i="4"/>
  <c r="K28" i="2" s="1"/>
  <c r="E64" i="3"/>
  <c r="K12" i="2" s="1"/>
  <c r="S22" i="3"/>
  <c r="K14" i="2" s="1"/>
  <c r="Y1" i="8"/>
  <c r="D2" i="8"/>
  <c r="E16" i="8"/>
  <c r="K50" i="2" s="1"/>
  <c r="F16" i="8"/>
  <c r="D2" i="5"/>
  <c r="E14" i="5"/>
  <c r="K31" i="2" s="1"/>
  <c r="F14" i="5"/>
  <c r="N31" i="2" s="1"/>
  <c r="S21" i="5"/>
  <c r="K37" i="2" s="1"/>
  <c r="T21" i="5"/>
  <c r="N37" i="2" s="1"/>
  <c r="E37" i="5"/>
  <c r="K33" i="2" s="1"/>
  <c r="F37" i="5"/>
  <c r="N33" i="2" s="1"/>
  <c r="T35" i="5"/>
  <c r="N38" i="2" s="1"/>
  <c r="E40" i="5"/>
  <c r="K34" i="2" s="1"/>
  <c r="F40" i="5"/>
  <c r="N34" i="2" s="1"/>
  <c r="E51" i="5"/>
  <c r="K35" i="2" s="1"/>
  <c r="F51" i="5"/>
  <c r="N35" i="2" s="1"/>
  <c r="D2" i="4"/>
  <c r="S13" i="4"/>
  <c r="K22" i="2" s="1"/>
  <c r="T13" i="4"/>
  <c r="N22" i="2" s="1"/>
  <c r="E16" i="4"/>
  <c r="K16" i="2" s="1"/>
  <c r="F16" i="4"/>
  <c r="N16" i="2" s="1"/>
  <c r="S23" i="4"/>
  <c r="K23" i="2" s="1"/>
  <c r="T23" i="4"/>
  <c r="N23" i="2" s="1"/>
  <c r="K17" i="2"/>
  <c r="N17" i="2"/>
  <c r="S31" i="4"/>
  <c r="K24" i="2" s="1"/>
  <c r="T31" i="4"/>
  <c r="N24" i="2" s="1"/>
  <c r="E37" i="4"/>
  <c r="K18" i="2" s="1"/>
  <c r="F37" i="4"/>
  <c r="N18" i="2" s="1"/>
  <c r="S36" i="4"/>
  <c r="K25" i="2" s="1"/>
  <c r="T36" i="4"/>
  <c r="N25" i="2" s="1"/>
  <c r="E45" i="4"/>
  <c r="K19" i="2" s="1"/>
  <c r="F45" i="4"/>
  <c r="N19" i="2" s="1"/>
  <c r="S47" i="4"/>
  <c r="K26" i="2" s="1"/>
  <c r="T47" i="4"/>
  <c r="N26" i="2" s="1"/>
  <c r="E56" i="4"/>
  <c r="K20" i="2" s="1"/>
  <c r="F56" i="4"/>
  <c r="N20" i="2" s="1"/>
  <c r="E10" i="3"/>
  <c r="K7" i="2" s="1"/>
  <c r="F10" i="3"/>
  <c r="N7" i="2" s="1"/>
  <c r="S14" i="3"/>
  <c r="K13" i="2" s="1"/>
  <c r="T14" i="3"/>
  <c r="N13" i="2" s="1"/>
  <c r="E20" i="3"/>
  <c r="K8" i="2" s="1"/>
  <c r="F20" i="3"/>
  <c r="N8" i="2" s="1"/>
  <c r="T22" i="3"/>
  <c r="N14" i="2" s="1"/>
  <c r="E27" i="3"/>
  <c r="K9" i="2" s="1"/>
  <c r="F27" i="3"/>
  <c r="N9" i="2" s="1"/>
  <c r="E40" i="3"/>
  <c r="K10" i="2" s="1"/>
  <c r="F40" i="3"/>
  <c r="N10" i="2" s="1"/>
  <c r="E53" i="3"/>
  <c r="F53" i="3"/>
  <c r="N11" i="2" s="1"/>
  <c r="F64" i="3"/>
  <c r="N12" i="2" s="1"/>
  <c r="T21" i="20" l="1"/>
  <c r="K52" i="2"/>
  <c r="K53" i="2" s="1"/>
  <c r="D27" i="25" s="1"/>
  <c r="E31" i="8"/>
  <c r="D3" i="35"/>
  <c r="D3" i="37"/>
  <c r="D3" i="34"/>
  <c r="K78" i="2"/>
  <c r="Q78" i="2" s="1"/>
  <c r="E60" i="23"/>
  <c r="K71" i="2"/>
  <c r="K76" i="2" s="1"/>
  <c r="D30" i="25" s="1"/>
  <c r="S15" i="18"/>
  <c r="K55" i="2"/>
  <c r="Q55" i="2" s="1"/>
  <c r="S21" i="20"/>
  <c r="N77" i="2"/>
  <c r="Q77" i="2" s="1"/>
  <c r="F60" i="23"/>
  <c r="N70" i="2"/>
  <c r="Q70" i="2" s="1"/>
  <c r="T15" i="18"/>
  <c r="X4" i="18" s="1"/>
  <c r="N54" i="2"/>
  <c r="N58" i="2" s="1"/>
  <c r="X4" i="20"/>
  <c r="N50" i="2"/>
  <c r="Q50" i="2" s="1"/>
  <c r="F31" i="8"/>
  <c r="X4" i="8" s="1"/>
  <c r="K48" i="2"/>
  <c r="K49" i="2" s="1"/>
  <c r="S40" i="16"/>
  <c r="N47" i="2"/>
  <c r="Q47" i="2" s="1"/>
  <c r="T40" i="16"/>
  <c r="X4" i="16" s="1"/>
  <c r="D3" i="36"/>
  <c r="D3" i="8"/>
  <c r="S71" i="4"/>
  <c r="N28" i="2"/>
  <c r="T71" i="4"/>
  <c r="N29" i="2"/>
  <c r="K29" i="2"/>
  <c r="K30" i="2" s="1"/>
  <c r="D24" i="25" s="1"/>
  <c r="F2" i="23"/>
  <c r="F2" i="8"/>
  <c r="F2" i="18"/>
  <c r="F2" i="16"/>
  <c r="F2" i="21"/>
  <c r="F2" i="19"/>
  <c r="F2" i="20"/>
  <c r="D3" i="21"/>
  <c r="Q196" i="2"/>
  <c r="D3" i="4"/>
  <c r="D3" i="3"/>
  <c r="Q79" i="2"/>
  <c r="Q33" i="2"/>
  <c r="Q8" i="2"/>
  <c r="Q66" i="2"/>
  <c r="Q65" i="2"/>
  <c r="Q14" i="2"/>
  <c r="Q12" i="2"/>
  <c r="S24" i="3"/>
  <c r="K244" i="2"/>
  <c r="L29" i="25" s="1"/>
  <c r="Q96" i="2"/>
  <c r="Q61" i="2"/>
  <c r="J2" i="8"/>
  <c r="J2" i="19"/>
  <c r="J2" i="18"/>
  <c r="J2" i="21"/>
  <c r="J2" i="16"/>
  <c r="J2" i="20"/>
  <c r="Q98" i="2"/>
  <c r="Q46" i="2"/>
  <c r="Q40" i="2"/>
  <c r="Q37" i="2"/>
  <c r="S63" i="5"/>
  <c r="K21" i="2"/>
  <c r="D22" i="25" s="1"/>
  <c r="K11" i="2"/>
  <c r="Q11" i="2" s="1"/>
  <c r="Q9" i="2"/>
  <c r="J2" i="23"/>
  <c r="Q198" i="2"/>
  <c r="Q95" i="2"/>
  <c r="K100" i="2"/>
  <c r="S66" i="21"/>
  <c r="Q89" i="2"/>
  <c r="Q75" i="2"/>
  <c r="Q72" i="2"/>
  <c r="Q51" i="2"/>
  <c r="S48" i="4"/>
  <c r="Q10" i="2"/>
  <c r="Q67" i="2"/>
  <c r="S50" i="19"/>
  <c r="K69" i="2"/>
  <c r="D29" i="25" s="1"/>
  <c r="Q45" i="2"/>
  <c r="Q41" i="2"/>
  <c r="K27" i="2"/>
  <c r="D23" i="25" s="1"/>
  <c r="Q17" i="2"/>
  <c r="E58" i="4"/>
  <c r="Q227" i="2"/>
  <c r="Q197" i="2"/>
  <c r="Q174" i="2"/>
  <c r="Q170" i="2"/>
  <c r="Q173" i="2"/>
  <c r="Q43" i="2"/>
  <c r="Q7" i="2"/>
  <c r="T63" i="5"/>
  <c r="Q63" i="2"/>
  <c r="Q86" i="2"/>
  <c r="Q92" i="2"/>
  <c r="Q64" i="2"/>
  <c r="Q84" i="2"/>
  <c r="Q80" i="2"/>
  <c r="K179" i="2"/>
  <c r="Q179" i="2" s="1"/>
  <c r="S47" i="27"/>
  <c r="Q225" i="2"/>
  <c r="Q201" i="2"/>
  <c r="Q13" i="2"/>
  <c r="Q24" i="2"/>
  <c r="Q62" i="2"/>
  <c r="Q90" i="2"/>
  <c r="S26" i="13"/>
  <c r="Q163" i="2"/>
  <c r="Q159" i="2"/>
  <c r="Q161" i="2"/>
  <c r="Q207" i="2"/>
  <c r="Q177" i="2"/>
  <c r="Q20" i="2"/>
  <c r="Q19" i="2"/>
  <c r="Q94" i="2"/>
  <c r="Q199" i="2"/>
  <c r="K239" i="2"/>
  <c r="Q175" i="2"/>
  <c r="Q186" i="2"/>
  <c r="Q187" i="2"/>
  <c r="Q195" i="2"/>
  <c r="Q26" i="2"/>
  <c r="Q22" i="2"/>
  <c r="Q38" i="2"/>
  <c r="Q44" i="2"/>
  <c r="Q60" i="2"/>
  <c r="Q56" i="2"/>
  <c r="Q57" i="2"/>
  <c r="Q93" i="2"/>
  <c r="Q83" i="2"/>
  <c r="Q82" i="2"/>
  <c r="Q156" i="2"/>
  <c r="Q182" i="2"/>
  <c r="Q204" i="2"/>
  <c r="Q205" i="2"/>
  <c r="Q18" i="2"/>
  <c r="Q34" i="2"/>
  <c r="Q39" i="2"/>
  <c r="Q42" i="2"/>
  <c r="Q52" i="2"/>
  <c r="Q97" i="2"/>
  <c r="Q81" i="2"/>
  <c r="Q32" i="2"/>
  <c r="Q160" i="2"/>
  <c r="Q221" i="2"/>
  <c r="Q25" i="2"/>
  <c r="Q35" i="2"/>
  <c r="Q54" i="2"/>
  <c r="Q74" i="2"/>
  <c r="Q73" i="2"/>
  <c r="Q87" i="2"/>
  <c r="Q91" i="2"/>
  <c r="Q68" i="2"/>
  <c r="Q85" i="2"/>
  <c r="Q99" i="2"/>
  <c r="Q36" i="2"/>
  <c r="Q189" i="2"/>
  <c r="Q217" i="2"/>
  <c r="Q243" i="2"/>
  <c r="Q236" i="2"/>
  <c r="D3" i="20"/>
  <c r="D3" i="19"/>
  <c r="D3" i="5"/>
  <c r="D3" i="18"/>
  <c r="D3" i="23"/>
  <c r="D3" i="16"/>
  <c r="D3" i="13"/>
  <c r="T66" i="21"/>
  <c r="X4" i="21" s="1"/>
  <c r="N100" i="2"/>
  <c r="N88" i="2"/>
  <c r="T50" i="19"/>
  <c r="X4" i="19" s="1"/>
  <c r="N59" i="2"/>
  <c r="Q31" i="2"/>
  <c r="Q23" i="2"/>
  <c r="N27" i="2"/>
  <c r="T48" i="4"/>
  <c r="F58" i="4"/>
  <c r="Q16" i="2"/>
  <c r="N21" i="2"/>
  <c r="T24" i="3"/>
  <c r="X4" i="3" s="1"/>
  <c r="N15" i="2"/>
  <c r="Q191" i="2"/>
  <c r="N234" i="2"/>
  <c r="N27" i="25" s="1"/>
  <c r="Q226" i="2"/>
  <c r="N244" i="2"/>
  <c r="N248" i="2"/>
  <c r="N30" i="25" s="1"/>
  <c r="Q203" i="2"/>
  <c r="N202" i="2"/>
  <c r="N23" i="25" s="1"/>
  <c r="Q180" i="2"/>
  <c r="T47" i="27"/>
  <c r="N178" i="2"/>
  <c r="Q178" i="2" s="1"/>
  <c r="Q242" i="2"/>
  <c r="Q237" i="2"/>
  <c r="Q220" i="2"/>
  <c r="N219" i="2"/>
  <c r="N26" i="25" s="1"/>
  <c r="Q208" i="2"/>
  <c r="Q206" i="2"/>
  <c r="Q192" i="2"/>
  <c r="Q190" i="2"/>
  <c r="Q185" i="2"/>
  <c r="Q181" i="2"/>
  <c r="Q172" i="2"/>
  <c r="Q167" i="2"/>
  <c r="T62" i="26"/>
  <c r="X4" i="26" s="1"/>
  <c r="S62" i="26"/>
  <c r="Q171" i="2"/>
  <c r="Q166" i="2"/>
  <c r="N165" i="2"/>
  <c r="Q165" i="2" s="1"/>
  <c r="Q157" i="2"/>
  <c r="T26" i="13"/>
  <c r="X4" i="13" s="1"/>
  <c r="Q168" i="2"/>
  <c r="N164" i="2"/>
  <c r="N21" i="25" s="1"/>
  <c r="Q162" i="2"/>
  <c r="Q241" i="2"/>
  <c r="Q233" i="2"/>
  <c r="Q232" i="2"/>
  <c r="Q230" i="2"/>
  <c r="Q229" i="2"/>
  <c r="Q224" i="2"/>
  <c r="Q223" i="2"/>
  <c r="Q222" i="2"/>
  <c r="Q216" i="2"/>
  <c r="K219" i="2"/>
  <c r="L26" i="25" s="1"/>
  <c r="Q215" i="2"/>
  <c r="Q210" i="2"/>
  <c r="Q200" i="2"/>
  <c r="Q193" i="2"/>
  <c r="Q188" i="2"/>
  <c r="Q176" i="2"/>
  <c r="Q169" i="2"/>
  <c r="Q158" i="2"/>
  <c r="K164" i="2"/>
  <c r="L21" i="25" s="1"/>
  <c r="Q212" i="2"/>
  <c r="Q71" i="2" l="1"/>
  <c r="K88" i="2"/>
  <c r="D31" i="25" s="1"/>
  <c r="K58" i="2"/>
  <c r="D28" i="25" s="1"/>
  <c r="N53" i="2"/>
  <c r="S43" i="16"/>
  <c r="N76" i="2"/>
  <c r="F30" i="25" s="1"/>
  <c r="X4" i="5"/>
  <c r="T43" i="16"/>
  <c r="N49" i="2"/>
  <c r="F26" i="25" s="1"/>
  <c r="Q48" i="2"/>
  <c r="F65" i="4"/>
  <c r="D26" i="25"/>
  <c r="Q28" i="2"/>
  <c r="D32" i="25"/>
  <c r="Q247" i="2"/>
  <c r="Q245" i="2"/>
  <c r="K248" i="2"/>
  <c r="N209" i="2"/>
  <c r="N24" i="25" s="1"/>
  <c r="E65" i="4"/>
  <c r="Q29" i="2"/>
  <c r="N30" i="2"/>
  <c r="F24" i="25" s="1"/>
  <c r="Q235" i="2"/>
  <c r="K209" i="2"/>
  <c r="L24" i="25" s="1"/>
  <c r="Q194" i="2"/>
  <c r="N183" i="2"/>
  <c r="N22" i="25" s="1"/>
  <c r="N239" i="2"/>
  <c r="N28" i="25" s="1"/>
  <c r="Q238" i="2"/>
  <c r="Q231" i="2"/>
  <c r="K234" i="2"/>
  <c r="L27" i="25" s="1"/>
  <c r="L28" i="25"/>
  <c r="K15" i="2"/>
  <c r="K202" i="2"/>
  <c r="L23" i="25" s="1"/>
  <c r="Q184" i="2"/>
  <c r="Q100" i="2"/>
  <c r="K183" i="2"/>
  <c r="L22" i="25" s="1"/>
  <c r="X4" i="27"/>
  <c r="T49" i="27"/>
  <c r="Q244" i="2"/>
  <c r="N29" i="25"/>
  <c r="Q240" i="2"/>
  <c r="S49" i="27"/>
  <c r="F32" i="25"/>
  <c r="X4" i="23"/>
  <c r="F31" i="25"/>
  <c r="Q59" i="2"/>
  <c r="N69" i="2"/>
  <c r="F28" i="25"/>
  <c r="F27" i="25"/>
  <c r="Q53" i="2"/>
  <c r="F23" i="25"/>
  <c r="Q27" i="2"/>
  <c r="X4" i="4"/>
  <c r="F22" i="25"/>
  <c r="Q21" i="2"/>
  <c r="F21" i="25"/>
  <c r="Q219" i="2"/>
  <c r="Q164" i="2"/>
  <c r="Q58" i="2" l="1"/>
  <c r="Q76" i="2"/>
  <c r="Q88" i="2"/>
  <c r="Q129" i="2" s="1"/>
  <c r="K133" i="2"/>
  <c r="N138" i="2"/>
  <c r="Q49" i="2"/>
  <c r="F25" i="25"/>
  <c r="N39" i="25"/>
  <c r="N133" i="2"/>
  <c r="D33" i="25"/>
  <c r="Q248" i="2"/>
  <c r="L30" i="25"/>
  <c r="L39" i="25" s="1"/>
  <c r="Q30" i="2"/>
  <c r="D21" i="25"/>
  <c r="D25" i="25" s="1"/>
  <c r="Q209" i="2"/>
  <c r="N251" i="2"/>
  <c r="X3" i="2" s="1"/>
  <c r="Q234" i="2"/>
  <c r="Q239" i="2"/>
  <c r="Q15" i="2"/>
  <c r="Q202" i="2"/>
  <c r="K251" i="2"/>
  <c r="Q183" i="2"/>
  <c r="F29" i="25"/>
  <c r="F33" i="25" s="1"/>
  <c r="Q69" i="2"/>
  <c r="N255" i="2" l="1"/>
  <c r="Q255" i="2" s="1"/>
  <c r="V255" i="2" s="1"/>
  <c r="AA255" i="2" s="1"/>
  <c r="U3" i="33"/>
  <c r="U3" i="19"/>
  <c r="S3" i="37"/>
  <c r="U3" i="8"/>
  <c r="U3" i="32"/>
  <c r="U3" i="28"/>
  <c r="S3" i="36"/>
  <c r="U3" i="21"/>
  <c r="U3" i="20"/>
  <c r="U3" i="4"/>
  <c r="U3" i="27"/>
  <c r="U3" i="3"/>
  <c r="U3" i="30"/>
  <c r="U3" i="26"/>
  <c r="T3" i="34"/>
  <c r="U3" i="18"/>
  <c r="U3" i="16"/>
  <c r="U3" i="29"/>
  <c r="U3" i="13"/>
  <c r="T3" i="35"/>
  <c r="U3" i="5"/>
  <c r="U3" i="31"/>
  <c r="U3" i="23"/>
  <c r="Q138" i="2"/>
  <c r="V138" i="2" s="1"/>
  <c r="N140" i="2"/>
  <c r="Q133" i="2"/>
  <c r="H40" i="25"/>
  <c r="J9" i="25" s="1"/>
  <c r="Q251" i="2"/>
  <c r="AA138" i="2" l="1"/>
  <c r="Q140" i="2"/>
  <c r="AA139" i="2" l="1"/>
  <c r="V140" i="2"/>
  <c r="AA137" i="2"/>
  <c r="AA140" i="2" l="1"/>
  <c r="F2" i="34" l="1"/>
  <c r="J2" i="34" s="1"/>
  <c r="E2" i="37"/>
  <c r="I2" i="37" s="1"/>
</calcChain>
</file>

<file path=xl/sharedStrings.xml><?xml version="1.0" encoding="utf-8"?>
<sst xmlns="http://schemas.openxmlformats.org/spreadsheetml/2006/main" count="5033" uniqueCount="3788">
  <si>
    <t>総　合　計</t>
    <rPh sb="0" eb="1">
      <t>ソウ</t>
    </rPh>
    <rPh sb="2" eb="3">
      <t>ゴウ</t>
    </rPh>
    <rPh sb="4" eb="5">
      <t>ケイ</t>
    </rPh>
    <phoneticPr fontId="20"/>
  </si>
  <si>
    <t>お見積もり</t>
    <rPh sb="1" eb="3">
      <t>ミツ</t>
    </rPh>
    <phoneticPr fontId="20"/>
  </si>
  <si>
    <t>単価</t>
    <rPh sb="0" eb="2">
      <t>タンカ</t>
    </rPh>
    <phoneticPr fontId="20"/>
  </si>
  <si>
    <t>総額（税抜き）</t>
    <rPh sb="0" eb="2">
      <t>ソウガク</t>
    </rPh>
    <rPh sb="3" eb="4">
      <t>ゼイ</t>
    </rPh>
    <rPh sb="4" eb="5">
      <t>ヌ</t>
    </rPh>
    <phoneticPr fontId="20"/>
  </si>
  <si>
    <t>円</t>
    <rPh sb="0" eb="1">
      <t>エン</t>
    </rPh>
    <phoneticPr fontId="20"/>
  </si>
  <si>
    <t>通信欄・備考</t>
    <rPh sb="0" eb="3">
      <t>ツウシンラン</t>
    </rPh>
    <rPh sb="4" eb="6">
      <t>ビコウ</t>
    </rPh>
    <phoneticPr fontId="20"/>
  </si>
  <si>
    <t>ページ計</t>
    <rPh sb="3" eb="4">
      <t>ケイ</t>
    </rPh>
    <phoneticPr fontId="20"/>
  </si>
  <si>
    <t>配布数</t>
    <rPh sb="0" eb="2">
      <t>ハイフ</t>
    </rPh>
    <rPh sb="2" eb="3">
      <t>スウ</t>
    </rPh>
    <phoneticPr fontId="20"/>
  </si>
  <si>
    <t>配布</t>
    <rPh sb="0" eb="2">
      <t>ハイフ</t>
    </rPh>
    <phoneticPr fontId="20"/>
  </si>
  <si>
    <t>計</t>
    <phoneticPr fontId="20"/>
  </si>
  <si>
    <t>計</t>
    <rPh sb="0" eb="1">
      <t>ケイ</t>
    </rPh>
    <phoneticPr fontId="20"/>
  </si>
  <si>
    <t>ポスティング配布企画書</t>
    <phoneticPr fontId="20"/>
  </si>
  <si>
    <t>集計表</t>
    <rPh sb="0" eb="3">
      <t>シュウケイヒョウ</t>
    </rPh>
    <phoneticPr fontId="23"/>
  </si>
  <si>
    <t>～</t>
    <phoneticPr fontId="20"/>
  </si>
  <si>
    <t>【</t>
    <phoneticPr fontId="20"/>
  </si>
  <si>
    <t>レスポンス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</si>
  <si>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</si>
  <si>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</si>
  <si>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</si>
  <si>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</si>
  <si>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</si>
  <si>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</si>
  <si>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</si>
  <si>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</si>
  <si>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</si>
  <si>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</si>
  <si>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計</t>
    <phoneticPr fontId="20"/>
  </si>
  <si>
    <t>計</t>
    <phoneticPr fontId="20"/>
  </si>
  <si>
    <t>㈱毎日メディアサービス</t>
    <rPh sb="1" eb="3">
      <t>マイニチ</t>
    </rPh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</si>
  <si>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</si>
  <si>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</si>
  <si>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</si>
  <si>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</si>
  <si>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</si>
  <si>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</si>
  <si>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</si>
  <si>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</si>
  <si>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</si>
  <si>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</si>
  <si>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</si>
  <si>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</si>
  <si>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</si>
  <si>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</si>
  <si>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</si>
  <si>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計</t>
    <phoneticPr fontId="20"/>
  </si>
  <si>
    <t>　　　　　　ポスティング配布企画書　　　　　　　　　　　　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</si>
  <si>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</si>
  <si>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</si>
  <si>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</si>
  <si>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</si>
  <si>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</si>
  <si>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</si>
  <si>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</si>
  <si>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号</t>
    <phoneticPr fontId="20"/>
  </si>
  <si>
    <t>広告名</t>
    <rPh sb="0" eb="2">
      <t>コウコク</t>
    </rPh>
    <rPh sb="2" eb="3">
      <t>メイ</t>
    </rPh>
    <phoneticPr fontId="20"/>
  </si>
  <si>
    <t>ポスティング配布企画書</t>
    <rPh sb="6" eb="8">
      <t>ハイフ</t>
    </rPh>
    <rPh sb="8" eb="11">
      <t>キカクショ</t>
    </rPh>
    <phoneticPr fontId="20"/>
  </si>
  <si>
    <t>配布日</t>
    <rPh sb="0" eb="2">
      <t>ハイフ</t>
    </rPh>
    <rPh sb="2" eb="3">
      <t>ビ</t>
    </rPh>
    <phoneticPr fontId="20"/>
  </si>
  <si>
    <t>】</t>
    <phoneticPr fontId="20"/>
  </si>
  <si>
    <t>枚　数</t>
    <rPh sb="0" eb="1">
      <t>マイ</t>
    </rPh>
    <rPh sb="2" eb="3">
      <t>カズ</t>
    </rPh>
    <phoneticPr fontId="20"/>
  </si>
  <si>
    <t>枚</t>
    <rPh sb="0" eb="1">
      <t>マイ</t>
    </rPh>
    <phoneticPr fontId="20"/>
  </si>
  <si>
    <t>地区</t>
    <rPh sb="0" eb="2">
      <t>チク</t>
    </rPh>
    <phoneticPr fontId="20"/>
  </si>
  <si>
    <t>配布可能数</t>
    <rPh sb="0" eb="2">
      <t>ハイフ</t>
    </rPh>
    <rPh sb="2" eb="4">
      <t>カノウ</t>
    </rPh>
    <rPh sb="4" eb="5">
      <t>カズ</t>
    </rPh>
    <phoneticPr fontId="20"/>
  </si>
  <si>
    <t>配布実数</t>
    <rPh sb="0" eb="2">
      <t>ハイフ</t>
    </rPh>
    <rPh sb="2" eb="4">
      <t>ジッスウ</t>
    </rPh>
    <phoneticPr fontId="20"/>
  </si>
  <si>
    <t>配布率</t>
    <rPh sb="0" eb="2">
      <t>ハイフ</t>
    </rPh>
    <rPh sb="2" eb="3">
      <t>リツ</t>
    </rPh>
    <phoneticPr fontId="20"/>
  </si>
  <si>
    <t>集計欄</t>
    <rPh sb="0" eb="2">
      <t>シュウケイ</t>
    </rPh>
    <rPh sb="2" eb="3">
      <t>ラン</t>
    </rPh>
    <phoneticPr fontId="20"/>
  </si>
  <si>
    <t>合　計</t>
    <rPh sb="0" eb="1">
      <t>ゴウ</t>
    </rPh>
    <rPh sb="2" eb="3">
      <t>ケイ</t>
    </rPh>
    <phoneticPr fontId="20"/>
  </si>
  <si>
    <t>中央</t>
    <rPh sb="0" eb="2">
      <t>チュウオウ</t>
    </rPh>
    <phoneticPr fontId="20"/>
  </si>
  <si>
    <t>消費税（8％）</t>
    <rPh sb="0" eb="3">
      <t>ショウヒゼイ</t>
    </rPh>
    <phoneticPr fontId="20"/>
  </si>
  <si>
    <t>宗像市</t>
    <rPh sb="0" eb="3">
      <t>ムナカタシ</t>
    </rPh>
    <phoneticPr fontId="23"/>
  </si>
  <si>
    <t>宗像市 合計</t>
    <rPh sb="0" eb="3">
      <t>ムナカタシ</t>
    </rPh>
    <rPh sb="4" eb="6">
      <t>ゴウケイ</t>
    </rPh>
    <phoneticPr fontId="20"/>
  </si>
  <si>
    <t>福津市 計</t>
    <rPh sb="0" eb="1">
      <t>フク</t>
    </rPh>
    <rPh sb="1" eb="3">
      <t>ツシ</t>
    </rPh>
    <rPh sb="4" eb="5">
      <t>ケイ</t>
    </rPh>
    <phoneticPr fontId="20"/>
  </si>
  <si>
    <t>宗像地区 合計</t>
    <rPh sb="0" eb="2">
      <t>ムナカタ</t>
    </rPh>
    <rPh sb="2" eb="4">
      <t>チク</t>
    </rPh>
    <rPh sb="5" eb="7">
      <t>ゴウケイ</t>
    </rPh>
    <phoneticPr fontId="20"/>
  </si>
  <si>
    <t>UA-1</t>
    <phoneticPr fontId="20"/>
  </si>
  <si>
    <t>UA-2</t>
    <phoneticPr fontId="20"/>
  </si>
  <si>
    <t>UA-3</t>
    <phoneticPr fontId="20"/>
  </si>
  <si>
    <t>UA-4</t>
    <phoneticPr fontId="20"/>
  </si>
  <si>
    <t>UB-1</t>
    <phoneticPr fontId="20"/>
  </si>
  <si>
    <t>UB-2</t>
    <phoneticPr fontId="20"/>
  </si>
  <si>
    <t>UB-3</t>
    <phoneticPr fontId="20"/>
  </si>
  <si>
    <t>UB-4</t>
    <phoneticPr fontId="20"/>
  </si>
  <si>
    <t>UB-5</t>
    <phoneticPr fontId="20"/>
  </si>
  <si>
    <t>UB-6</t>
    <phoneticPr fontId="20"/>
  </si>
  <si>
    <t>UB-7</t>
    <phoneticPr fontId="20"/>
  </si>
  <si>
    <t>UB-8</t>
    <phoneticPr fontId="20"/>
  </si>
  <si>
    <t>UB-9</t>
    <phoneticPr fontId="20"/>
  </si>
  <si>
    <t>東郷・田熊</t>
    <rPh sb="0" eb="2">
      <t>トウゴウ</t>
    </rPh>
    <rPh sb="3" eb="5">
      <t>タグマ</t>
    </rPh>
    <phoneticPr fontId="20"/>
  </si>
  <si>
    <t>UC-1</t>
    <phoneticPr fontId="20"/>
  </si>
  <si>
    <t>UC-2</t>
    <phoneticPr fontId="20"/>
  </si>
  <si>
    <t>UC-3</t>
    <phoneticPr fontId="20"/>
  </si>
  <si>
    <t>UC-4</t>
    <phoneticPr fontId="20"/>
  </si>
  <si>
    <t>UC-5</t>
    <phoneticPr fontId="20"/>
  </si>
  <si>
    <t>UC-6</t>
    <phoneticPr fontId="20"/>
  </si>
  <si>
    <t>樟陽台1・2</t>
    <rPh sb="0" eb="1">
      <t>ショウ</t>
    </rPh>
    <rPh sb="1" eb="2">
      <t>ヨウ</t>
    </rPh>
    <rPh sb="2" eb="3">
      <t>ダイ</t>
    </rPh>
    <phoneticPr fontId="20"/>
  </si>
  <si>
    <t>樟陽台</t>
    <rPh sb="0" eb="1">
      <t>ショウ</t>
    </rPh>
    <rPh sb="1" eb="2">
      <t>ヨウ</t>
    </rPh>
    <rPh sb="2" eb="3">
      <t>ダイ</t>
    </rPh>
    <phoneticPr fontId="20"/>
  </si>
  <si>
    <t>ひかりヶ丘1・6・7</t>
    <rPh sb="4" eb="5">
      <t>オカ</t>
    </rPh>
    <phoneticPr fontId="20"/>
  </si>
  <si>
    <t>ひかりヶ丘2・3</t>
    <rPh sb="4" eb="5">
      <t>オカ</t>
    </rPh>
    <phoneticPr fontId="20"/>
  </si>
  <si>
    <t>ひかりヶ丘4・5</t>
    <rPh sb="4" eb="5">
      <t>オカ</t>
    </rPh>
    <phoneticPr fontId="20"/>
  </si>
  <si>
    <t>大井台</t>
    <rPh sb="0" eb="2">
      <t>オオイ</t>
    </rPh>
    <rPh sb="2" eb="3">
      <t>ダイ</t>
    </rPh>
    <phoneticPr fontId="20"/>
  </si>
  <si>
    <t>田熊1・6</t>
    <rPh sb="0" eb="2">
      <t>タグマ</t>
    </rPh>
    <phoneticPr fontId="20"/>
  </si>
  <si>
    <t>田熊2・3</t>
    <rPh sb="0" eb="2">
      <t>タグマ</t>
    </rPh>
    <phoneticPr fontId="20"/>
  </si>
  <si>
    <t>田熊4</t>
    <rPh sb="0" eb="2">
      <t>タグマ</t>
    </rPh>
    <phoneticPr fontId="20"/>
  </si>
  <si>
    <t>和歌美台　田隈5</t>
    <rPh sb="0" eb="1">
      <t>ワ</t>
    </rPh>
    <rPh sb="1" eb="2">
      <t>ウタ</t>
    </rPh>
    <rPh sb="2" eb="3">
      <t>ビ</t>
    </rPh>
    <rPh sb="3" eb="4">
      <t>ダイ</t>
    </rPh>
    <rPh sb="5" eb="7">
      <t>タグマ</t>
    </rPh>
    <phoneticPr fontId="20"/>
  </si>
  <si>
    <t>平井1・2・3</t>
    <rPh sb="0" eb="2">
      <t>ヒライ</t>
    </rPh>
    <phoneticPr fontId="20"/>
  </si>
  <si>
    <t>大井南　三倉</t>
    <rPh sb="0" eb="2">
      <t>オオイ</t>
    </rPh>
    <rPh sb="2" eb="3">
      <t>ミナミ</t>
    </rPh>
    <rPh sb="4" eb="5">
      <t>サン</t>
    </rPh>
    <rPh sb="5" eb="6">
      <t>クラ</t>
    </rPh>
    <phoneticPr fontId="20"/>
  </si>
  <si>
    <t>東郷1・2・3</t>
    <rPh sb="0" eb="2">
      <t>トウゴウ</t>
    </rPh>
    <phoneticPr fontId="20"/>
  </si>
  <si>
    <t>東郷4・5・6</t>
    <rPh sb="0" eb="2">
      <t>トウゴウ</t>
    </rPh>
    <phoneticPr fontId="20"/>
  </si>
  <si>
    <t>城西ヶ丘1・2・3</t>
    <rPh sb="0" eb="2">
      <t>ジョウサイ</t>
    </rPh>
    <rPh sb="3" eb="4">
      <t>オカ</t>
    </rPh>
    <phoneticPr fontId="20"/>
  </si>
  <si>
    <t>城西ヶ丘4・5・6</t>
    <rPh sb="0" eb="2">
      <t>ジョウサイ</t>
    </rPh>
    <rPh sb="3" eb="4">
      <t>オカ</t>
    </rPh>
    <phoneticPr fontId="20"/>
  </si>
  <si>
    <t>稲元1・2・3・4</t>
    <rPh sb="0" eb="2">
      <t>イナモト</t>
    </rPh>
    <phoneticPr fontId="20"/>
  </si>
  <si>
    <t>稲元5・6・7</t>
    <rPh sb="0" eb="2">
      <t>イナモト</t>
    </rPh>
    <phoneticPr fontId="20"/>
  </si>
  <si>
    <t>須恵1・2</t>
    <rPh sb="0" eb="2">
      <t>スエ</t>
    </rPh>
    <phoneticPr fontId="20"/>
  </si>
  <si>
    <t>須恵3・4　天平台</t>
    <rPh sb="0" eb="2">
      <t>スエ</t>
    </rPh>
    <rPh sb="6" eb="7">
      <t>テン</t>
    </rPh>
    <rPh sb="7" eb="8">
      <t>ヒラ</t>
    </rPh>
    <rPh sb="8" eb="9">
      <t>ダイ</t>
    </rPh>
    <phoneticPr fontId="20"/>
  </si>
  <si>
    <t>UD-1</t>
    <phoneticPr fontId="20"/>
  </si>
  <si>
    <t>UD-2</t>
    <phoneticPr fontId="20"/>
  </si>
  <si>
    <t>UD-3</t>
  </si>
  <si>
    <t>UD-4</t>
  </si>
  <si>
    <t>UD-5</t>
  </si>
  <si>
    <t>UD-6</t>
  </si>
  <si>
    <t>UD-7</t>
  </si>
  <si>
    <t>UD-8</t>
  </si>
  <si>
    <t>UD-9</t>
    <phoneticPr fontId="20"/>
  </si>
  <si>
    <t>UD-10</t>
    <phoneticPr fontId="20"/>
  </si>
  <si>
    <t>UD-11</t>
    <phoneticPr fontId="20"/>
  </si>
  <si>
    <t>UD-12</t>
    <phoneticPr fontId="20"/>
  </si>
  <si>
    <t>日の里1</t>
    <rPh sb="0" eb="1">
      <t>ヒ</t>
    </rPh>
    <rPh sb="2" eb="3">
      <t>サト</t>
    </rPh>
    <phoneticPr fontId="20"/>
  </si>
  <si>
    <t>日の里2</t>
    <rPh sb="0" eb="1">
      <t>ヒ</t>
    </rPh>
    <rPh sb="2" eb="3">
      <t>サト</t>
    </rPh>
    <phoneticPr fontId="20"/>
  </si>
  <si>
    <t>日の里3</t>
    <rPh sb="0" eb="1">
      <t>ヒ</t>
    </rPh>
    <rPh sb="2" eb="3">
      <t>サト</t>
    </rPh>
    <phoneticPr fontId="20"/>
  </si>
  <si>
    <t>日の里4</t>
    <rPh sb="0" eb="1">
      <t>ヒ</t>
    </rPh>
    <rPh sb="2" eb="3">
      <t>サト</t>
    </rPh>
    <phoneticPr fontId="20"/>
  </si>
  <si>
    <t>日の里5</t>
    <rPh sb="0" eb="1">
      <t>ヒ</t>
    </rPh>
    <rPh sb="2" eb="3">
      <t>サト</t>
    </rPh>
    <phoneticPr fontId="20"/>
  </si>
  <si>
    <t>日の里6</t>
    <rPh sb="0" eb="1">
      <t>ヒ</t>
    </rPh>
    <rPh sb="2" eb="3">
      <t>サト</t>
    </rPh>
    <phoneticPr fontId="20"/>
  </si>
  <si>
    <t>日の里7</t>
    <rPh sb="0" eb="1">
      <t>ヒ</t>
    </rPh>
    <rPh sb="2" eb="3">
      <t>サト</t>
    </rPh>
    <phoneticPr fontId="20"/>
  </si>
  <si>
    <t>日の里8</t>
    <rPh sb="0" eb="1">
      <t>ヒ</t>
    </rPh>
    <rPh sb="2" eb="3">
      <t>サト</t>
    </rPh>
    <phoneticPr fontId="20"/>
  </si>
  <si>
    <t>日の里9</t>
    <rPh sb="0" eb="1">
      <t>ヒ</t>
    </rPh>
    <rPh sb="2" eb="3">
      <t>サト</t>
    </rPh>
    <phoneticPr fontId="20"/>
  </si>
  <si>
    <t>青葉台1</t>
    <rPh sb="0" eb="3">
      <t>アオバダイ</t>
    </rPh>
    <phoneticPr fontId="20"/>
  </si>
  <si>
    <t>青葉台2</t>
    <rPh sb="0" eb="3">
      <t>アオバダイ</t>
    </rPh>
    <phoneticPr fontId="20"/>
  </si>
  <si>
    <t>朝野</t>
    <rPh sb="0" eb="2">
      <t>アサノ</t>
    </rPh>
    <phoneticPr fontId="20"/>
  </si>
  <si>
    <t>UE-1</t>
    <phoneticPr fontId="20"/>
  </si>
  <si>
    <t>UE-2</t>
    <phoneticPr fontId="20"/>
  </si>
  <si>
    <t>UE-3</t>
    <phoneticPr fontId="20"/>
  </si>
  <si>
    <t>UE-4</t>
  </si>
  <si>
    <t>UE-5</t>
  </si>
  <si>
    <t>UE-6</t>
  </si>
  <si>
    <t>UE-7</t>
  </si>
  <si>
    <t>UE-8</t>
  </si>
  <si>
    <t>UE-9</t>
  </si>
  <si>
    <t>UE-10</t>
  </si>
  <si>
    <t>UE-11</t>
  </si>
  <si>
    <t>UE-12</t>
    <phoneticPr fontId="20"/>
  </si>
  <si>
    <t>自由ヶ丘1・6</t>
    <rPh sb="0" eb="4">
      <t>ジユウガオカ</t>
    </rPh>
    <phoneticPr fontId="20"/>
  </si>
  <si>
    <t>自由ヶ丘2・自由ヶ丘一部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</si>
  <si>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自由ヶ丘3・4</t>
    <rPh sb="0" eb="4">
      <t>ジユウガオカ</t>
    </rPh>
    <phoneticPr fontId="20"/>
  </si>
  <si>
    <t>自由ヶ丘5</t>
    <rPh sb="0" eb="2">
      <t>ジユウ</t>
    </rPh>
    <rPh sb="3" eb="4">
      <t>オカ</t>
    </rPh>
    <phoneticPr fontId="20"/>
  </si>
  <si>
    <t>自由ヶ丘7・自由ヶ丘一部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</si>
  <si>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自由ヶ丘8・9</t>
    <rPh sb="0" eb="4">
      <t>ジユウガオカ</t>
    </rPh>
    <phoneticPr fontId="20"/>
  </si>
  <si>
    <t>自由ヶ丘10</t>
    <rPh sb="0" eb="4">
      <t>ジユウガオカ</t>
    </rPh>
    <phoneticPr fontId="20"/>
  </si>
  <si>
    <t>自由ヶ丘11</t>
    <rPh sb="0" eb="4">
      <t>ジユウガオカ</t>
    </rPh>
    <phoneticPr fontId="20"/>
  </si>
  <si>
    <t>自由ヶ丘西町・自由ヶ丘一部</t>
    <rPh sb="0" eb="4">
      <t>ジユウガオカ</t>
    </rPh>
    <rPh sb="4" eb="5">
      <t>ニシ</t>
    </rPh>
    <rPh sb="5" eb="6">
      <t>マチ</t>
    </rPh>
    <rPh sb="7" eb="11">
      <t>ジユウガオカ</t>
    </rPh>
    <rPh sb="11" eb="13">
      <t>イチブ</t>
    </rPh>
    <phoneticPr fontId="20"/>
  </si>
  <si>
    <t>自由ヶ丘南1・2</t>
    <rPh sb="0" eb="4">
      <t>ジユウガオカ</t>
    </rPh>
    <rPh sb="4" eb="5">
      <t>ミナミ</t>
    </rPh>
    <phoneticPr fontId="20"/>
  </si>
  <si>
    <t>自由ヶ丘南3</t>
    <rPh sb="0" eb="4">
      <t>ジユウガオカ</t>
    </rPh>
    <rPh sb="4" eb="5">
      <t>ミナミ</t>
    </rPh>
    <phoneticPr fontId="20"/>
  </si>
  <si>
    <t>自由ヶ丘南4</t>
    <rPh sb="0" eb="4">
      <t>ジユウガオカ</t>
    </rPh>
    <rPh sb="4" eb="5">
      <t>ミナミ</t>
    </rPh>
    <phoneticPr fontId="20"/>
  </si>
  <si>
    <t>UF-1</t>
    <phoneticPr fontId="20"/>
  </si>
  <si>
    <t>UF-2</t>
    <phoneticPr fontId="20"/>
  </si>
  <si>
    <t>UF-3</t>
  </si>
  <si>
    <t>UF-4</t>
  </si>
  <si>
    <t>UF-5</t>
  </si>
  <si>
    <t>UF-6</t>
  </si>
  <si>
    <t>UF-7</t>
  </si>
  <si>
    <t>UF-8</t>
  </si>
  <si>
    <t>UF-9</t>
  </si>
  <si>
    <t>UF-10</t>
  </si>
  <si>
    <t>くりえいと</t>
    <phoneticPr fontId="20"/>
  </si>
  <si>
    <t>大谷</t>
    <rPh sb="0" eb="2">
      <t>オオタニ</t>
    </rPh>
    <phoneticPr fontId="20"/>
  </si>
  <si>
    <t>泉ヶ丘1・2</t>
    <rPh sb="0" eb="3">
      <t>イズミガオカ</t>
    </rPh>
    <phoneticPr fontId="20"/>
  </si>
  <si>
    <t>三郎丸1・2</t>
    <rPh sb="0" eb="3">
      <t>サブロウマル</t>
    </rPh>
    <phoneticPr fontId="20"/>
  </si>
  <si>
    <t>三郎丸3</t>
    <rPh sb="0" eb="3">
      <t>サブロウマル</t>
    </rPh>
    <phoneticPr fontId="20"/>
  </si>
  <si>
    <t>三郎丸4・5・6</t>
    <rPh sb="0" eb="3">
      <t>サブロウマル</t>
    </rPh>
    <phoneticPr fontId="20"/>
  </si>
  <si>
    <t>土穴1</t>
    <rPh sb="0" eb="2">
      <t>ツチアナ</t>
    </rPh>
    <phoneticPr fontId="20"/>
  </si>
  <si>
    <t>土穴2・3・4</t>
    <rPh sb="0" eb="2">
      <t>ツチアナ</t>
    </rPh>
    <phoneticPr fontId="20"/>
  </si>
  <si>
    <t>陵厳寺1・3・4</t>
    <rPh sb="0" eb="3">
      <t>リョウゲンジ</t>
    </rPh>
    <phoneticPr fontId="20"/>
  </si>
  <si>
    <t>陵厳寺2</t>
    <rPh sb="0" eb="3">
      <t>リョウゲンジ</t>
    </rPh>
    <phoneticPr fontId="20"/>
  </si>
  <si>
    <t>UG-1</t>
    <phoneticPr fontId="20"/>
  </si>
  <si>
    <t>UG-2</t>
    <phoneticPr fontId="20"/>
  </si>
  <si>
    <t>UG-3</t>
    <phoneticPr fontId="20"/>
  </si>
  <si>
    <t>UG-4</t>
    <phoneticPr fontId="20"/>
  </si>
  <si>
    <t>UG-5</t>
    <phoneticPr fontId="20"/>
  </si>
  <si>
    <t>UG-6</t>
    <phoneticPr fontId="20"/>
  </si>
  <si>
    <t>UG-7</t>
    <phoneticPr fontId="20"/>
  </si>
  <si>
    <t>UG-8</t>
    <phoneticPr fontId="20"/>
  </si>
  <si>
    <t>UH-1</t>
    <phoneticPr fontId="20"/>
  </si>
  <si>
    <t>UH-2</t>
    <phoneticPr fontId="20"/>
  </si>
  <si>
    <t>UH-3</t>
    <phoneticPr fontId="20"/>
  </si>
  <si>
    <t>UH-4</t>
    <phoneticPr fontId="20"/>
  </si>
  <si>
    <t>UH-5</t>
    <phoneticPr fontId="20"/>
  </si>
  <si>
    <t>UH-6</t>
    <phoneticPr fontId="20"/>
  </si>
  <si>
    <t>UH-7</t>
    <phoneticPr fontId="20"/>
  </si>
  <si>
    <t>石丸1・4</t>
    <rPh sb="0" eb="2">
      <t>イシマル</t>
    </rPh>
    <phoneticPr fontId="20"/>
  </si>
  <si>
    <t>石丸2</t>
    <rPh sb="0" eb="2">
      <t>イシマル</t>
    </rPh>
    <phoneticPr fontId="20"/>
  </si>
  <si>
    <t>石丸3</t>
    <rPh sb="0" eb="2">
      <t>イシマル</t>
    </rPh>
    <phoneticPr fontId="20"/>
  </si>
  <si>
    <t>赤間1　徳重1・2</t>
    <rPh sb="0" eb="2">
      <t>アカマ</t>
    </rPh>
    <rPh sb="4" eb="6">
      <t>トクシゲ</t>
    </rPh>
    <phoneticPr fontId="20"/>
  </si>
  <si>
    <t>赤間2・3・4</t>
    <rPh sb="0" eb="2">
      <t>アカマ</t>
    </rPh>
    <phoneticPr fontId="20"/>
  </si>
  <si>
    <t>赤間5</t>
    <rPh sb="0" eb="2">
      <t>アカマ</t>
    </rPh>
    <phoneticPr fontId="20"/>
  </si>
  <si>
    <t>赤間6</t>
    <rPh sb="0" eb="2">
      <t>アカマ</t>
    </rPh>
    <phoneticPr fontId="20"/>
  </si>
  <si>
    <t>赤間駅前1・2　栄町、土穴</t>
    <rPh sb="0" eb="2">
      <t>アカマ</t>
    </rPh>
    <rPh sb="2" eb="3">
      <t>エキ</t>
    </rPh>
    <rPh sb="3" eb="4">
      <t>マエ</t>
    </rPh>
    <rPh sb="8" eb="9">
      <t>エイ</t>
    </rPh>
    <rPh sb="9" eb="10">
      <t>マチ</t>
    </rPh>
    <rPh sb="11" eb="13">
      <t>ツチアナ</t>
    </rPh>
    <phoneticPr fontId="20"/>
  </si>
  <si>
    <t>桜美台</t>
    <rPh sb="0" eb="1">
      <t>サクラ</t>
    </rPh>
    <rPh sb="1" eb="2">
      <t>ビ</t>
    </rPh>
    <rPh sb="2" eb="3">
      <t>ダイ</t>
    </rPh>
    <phoneticPr fontId="20"/>
  </si>
  <si>
    <t>田久1・2・4</t>
    <rPh sb="0" eb="2">
      <t>タク</t>
    </rPh>
    <phoneticPr fontId="20"/>
  </si>
  <si>
    <t>田久3・5・6</t>
    <rPh sb="0" eb="2">
      <t>タク</t>
    </rPh>
    <phoneticPr fontId="20"/>
  </si>
  <si>
    <t>葉山1　緑町</t>
    <rPh sb="0" eb="2">
      <t>ハヤマ</t>
    </rPh>
    <rPh sb="4" eb="6">
      <t>ミドリマチ</t>
    </rPh>
    <phoneticPr fontId="20"/>
  </si>
  <si>
    <t>葉山2　桜1</t>
    <rPh sb="0" eb="2">
      <t>ハヤマ</t>
    </rPh>
    <rPh sb="4" eb="5">
      <t>サクラ</t>
    </rPh>
    <phoneticPr fontId="20"/>
  </si>
  <si>
    <t>広陵台1・5</t>
    <rPh sb="0" eb="3">
      <t>コウリョウダイ</t>
    </rPh>
    <phoneticPr fontId="20"/>
  </si>
  <si>
    <t>広陵台2・3・4</t>
    <rPh sb="0" eb="3">
      <t>コウリョウダイ</t>
    </rPh>
    <phoneticPr fontId="20"/>
  </si>
  <si>
    <t>UA</t>
    <phoneticPr fontId="20"/>
  </si>
  <si>
    <t>UB</t>
    <phoneticPr fontId="20"/>
  </si>
  <si>
    <t>UC</t>
    <phoneticPr fontId="20"/>
  </si>
  <si>
    <t>UD</t>
    <phoneticPr fontId="20"/>
  </si>
  <si>
    <t>UE</t>
    <phoneticPr fontId="20"/>
  </si>
  <si>
    <t>UF</t>
    <phoneticPr fontId="20"/>
  </si>
  <si>
    <t>UG</t>
    <phoneticPr fontId="20"/>
  </si>
  <si>
    <t>UH</t>
    <phoneticPr fontId="20"/>
  </si>
  <si>
    <t>城西ヶ丘</t>
    <rPh sb="0" eb="2">
      <t>ジョウサイ</t>
    </rPh>
    <rPh sb="3" eb="4">
      <t>オカ</t>
    </rPh>
    <phoneticPr fontId="20"/>
  </si>
  <si>
    <t>日の里・青葉台</t>
    <rPh sb="0" eb="1">
      <t>ヒ</t>
    </rPh>
    <rPh sb="2" eb="3">
      <t>サト</t>
    </rPh>
    <rPh sb="4" eb="6">
      <t>アオバ</t>
    </rPh>
    <rPh sb="6" eb="7">
      <t>ダイ</t>
    </rPh>
    <phoneticPr fontId="20"/>
  </si>
  <si>
    <t>自由ヶ丘</t>
    <rPh sb="0" eb="4">
      <t>ジユウガオカ</t>
    </rPh>
    <phoneticPr fontId="20"/>
  </si>
  <si>
    <t>くりえいと</t>
    <phoneticPr fontId="20"/>
  </si>
  <si>
    <t>赤間・石丸</t>
    <rPh sb="0" eb="2">
      <t>アカマ</t>
    </rPh>
    <rPh sb="3" eb="5">
      <t>イシマル</t>
    </rPh>
    <phoneticPr fontId="20"/>
  </si>
  <si>
    <t>広陵台</t>
    <rPh sb="0" eb="3">
      <t>コウリョウダイ</t>
    </rPh>
    <phoneticPr fontId="20"/>
  </si>
  <si>
    <t>くりえいと</t>
    <phoneticPr fontId="20"/>
  </si>
  <si>
    <t>FA-1</t>
    <phoneticPr fontId="20"/>
  </si>
  <si>
    <t>FA-2</t>
    <phoneticPr fontId="20"/>
  </si>
  <si>
    <t>FA-3</t>
    <phoneticPr fontId="20"/>
  </si>
  <si>
    <t>FA-4</t>
    <phoneticPr fontId="20"/>
  </si>
  <si>
    <t>FA-5</t>
    <phoneticPr fontId="20"/>
  </si>
  <si>
    <t>FA-6</t>
    <phoneticPr fontId="20"/>
  </si>
  <si>
    <t>FA-7</t>
    <phoneticPr fontId="20"/>
  </si>
  <si>
    <t>FA-8</t>
    <phoneticPr fontId="20"/>
  </si>
  <si>
    <t>FA-9</t>
    <phoneticPr fontId="20"/>
  </si>
  <si>
    <t>FA-10</t>
    <phoneticPr fontId="20"/>
  </si>
  <si>
    <t>西福間1・2</t>
    <rPh sb="0" eb="1">
      <t>ニシ</t>
    </rPh>
    <rPh sb="1" eb="3">
      <t>フクマ</t>
    </rPh>
    <phoneticPr fontId="20"/>
  </si>
  <si>
    <t>中央1</t>
    <rPh sb="0" eb="2">
      <t>チュウオウ</t>
    </rPh>
    <phoneticPr fontId="20"/>
  </si>
  <si>
    <t>中央2</t>
    <rPh sb="0" eb="2">
      <t>チュウオウ</t>
    </rPh>
    <phoneticPr fontId="20"/>
  </si>
  <si>
    <t>中央3・4</t>
    <rPh sb="0" eb="2">
      <t>チュウオウ</t>
    </rPh>
    <phoneticPr fontId="20"/>
  </si>
  <si>
    <t>中央5</t>
    <rPh sb="0" eb="2">
      <t>チュウオウ</t>
    </rPh>
    <phoneticPr fontId="20"/>
  </si>
  <si>
    <t>中央6</t>
    <rPh sb="0" eb="2">
      <t>チュウオウ</t>
    </rPh>
    <phoneticPr fontId="20"/>
  </si>
  <si>
    <t>福間駅東1・2・3</t>
    <rPh sb="0" eb="2">
      <t>フクマ</t>
    </rPh>
    <rPh sb="2" eb="3">
      <t>エキ</t>
    </rPh>
    <rPh sb="3" eb="4">
      <t>ヒガシ</t>
    </rPh>
    <phoneticPr fontId="20"/>
  </si>
  <si>
    <t>光陽台1・3　光陽台南</t>
    <rPh sb="0" eb="3">
      <t>コウヨウダイ</t>
    </rPh>
    <rPh sb="7" eb="10">
      <t>コウヨウダイ</t>
    </rPh>
    <rPh sb="10" eb="11">
      <t>ミナミ</t>
    </rPh>
    <phoneticPr fontId="20"/>
  </si>
  <si>
    <t>光陽台2</t>
    <rPh sb="0" eb="3">
      <t>コウヨウダイ</t>
    </rPh>
    <phoneticPr fontId="20"/>
  </si>
  <si>
    <t>FB-1</t>
    <phoneticPr fontId="20"/>
  </si>
  <si>
    <t>FB-2</t>
    <phoneticPr fontId="20"/>
  </si>
  <si>
    <t>FB-3</t>
    <phoneticPr fontId="20"/>
  </si>
  <si>
    <t>FB-4</t>
    <phoneticPr fontId="20"/>
  </si>
  <si>
    <t>FB-5</t>
    <phoneticPr fontId="20"/>
  </si>
  <si>
    <t>FB-6</t>
    <phoneticPr fontId="20"/>
  </si>
  <si>
    <t>FB-7</t>
    <phoneticPr fontId="20"/>
  </si>
  <si>
    <t>FB-8</t>
    <phoneticPr fontId="20"/>
  </si>
  <si>
    <t>FB-9</t>
    <phoneticPr fontId="20"/>
  </si>
  <si>
    <t>FB-10</t>
    <phoneticPr fontId="20"/>
  </si>
  <si>
    <t>花見が浜1・2・3</t>
    <rPh sb="0" eb="2">
      <t>ハナミ</t>
    </rPh>
    <rPh sb="3" eb="4">
      <t>ハマ</t>
    </rPh>
    <phoneticPr fontId="20"/>
  </si>
  <si>
    <t>花見が丘1</t>
    <rPh sb="0" eb="2">
      <t>ハナミ</t>
    </rPh>
    <rPh sb="3" eb="4">
      <t>オカ</t>
    </rPh>
    <phoneticPr fontId="20"/>
  </si>
  <si>
    <t>花見が丘2・3</t>
    <rPh sb="0" eb="2">
      <t>ハナミ</t>
    </rPh>
    <rPh sb="3" eb="4">
      <t>オカ</t>
    </rPh>
    <phoneticPr fontId="20"/>
  </si>
  <si>
    <t>花見の里1　福間南4</t>
    <rPh sb="0" eb="2">
      <t>ハナミ</t>
    </rPh>
    <rPh sb="3" eb="4">
      <t>サト</t>
    </rPh>
    <rPh sb="6" eb="8">
      <t>フクマ</t>
    </rPh>
    <rPh sb="8" eb="9">
      <t>ミナミ</t>
    </rPh>
    <phoneticPr fontId="20"/>
  </si>
  <si>
    <t>花見の里2・3</t>
    <rPh sb="0" eb="2">
      <t>ハナミ</t>
    </rPh>
    <rPh sb="3" eb="4">
      <t>サト</t>
    </rPh>
    <phoneticPr fontId="20"/>
  </si>
  <si>
    <t>福間南1</t>
    <rPh sb="0" eb="2">
      <t>フクマ</t>
    </rPh>
    <rPh sb="2" eb="3">
      <t>ミナミ</t>
    </rPh>
    <phoneticPr fontId="20"/>
  </si>
  <si>
    <t>福間南2</t>
    <rPh sb="0" eb="2">
      <t>フクマ</t>
    </rPh>
    <rPh sb="2" eb="3">
      <t>ミナミ</t>
    </rPh>
    <phoneticPr fontId="20"/>
  </si>
  <si>
    <t>福間南3</t>
    <rPh sb="0" eb="2">
      <t>フクマ</t>
    </rPh>
    <rPh sb="2" eb="3">
      <t>ミナミ</t>
    </rPh>
    <phoneticPr fontId="20"/>
  </si>
  <si>
    <t>福間南5</t>
    <rPh sb="0" eb="2">
      <t>フクマ</t>
    </rPh>
    <rPh sb="2" eb="3">
      <t>ミナミ</t>
    </rPh>
    <phoneticPr fontId="20"/>
  </si>
  <si>
    <t>有弥の里1・2</t>
    <rPh sb="0" eb="2">
      <t>ユミ</t>
    </rPh>
    <rPh sb="3" eb="4">
      <t>サト</t>
    </rPh>
    <phoneticPr fontId="20"/>
  </si>
  <si>
    <t>花見が丘</t>
    <rPh sb="0" eb="2">
      <t>ハナミ</t>
    </rPh>
    <rPh sb="3" eb="4">
      <t>オカ</t>
    </rPh>
    <phoneticPr fontId="20"/>
  </si>
  <si>
    <t>FC-1</t>
    <phoneticPr fontId="20"/>
  </si>
  <si>
    <t>FC-2</t>
    <phoneticPr fontId="20"/>
  </si>
  <si>
    <t>FC-3</t>
    <phoneticPr fontId="20"/>
  </si>
  <si>
    <t>FC-4</t>
    <phoneticPr fontId="20"/>
  </si>
  <si>
    <t>FC-5</t>
    <phoneticPr fontId="20"/>
  </si>
  <si>
    <t>FC-6</t>
    <phoneticPr fontId="20"/>
  </si>
  <si>
    <t>FC-7</t>
    <phoneticPr fontId="20"/>
  </si>
  <si>
    <t>光陽台4・5</t>
    <rPh sb="0" eb="3">
      <t>コウヨウダイ</t>
    </rPh>
    <phoneticPr fontId="20"/>
  </si>
  <si>
    <t>光陽台6</t>
    <rPh sb="0" eb="3">
      <t>コウヨウダイ</t>
    </rPh>
    <phoneticPr fontId="20"/>
  </si>
  <si>
    <t>東福間1・5　小竹1</t>
    <rPh sb="0" eb="1">
      <t>ヒガシ</t>
    </rPh>
    <rPh sb="1" eb="3">
      <t>フクマ</t>
    </rPh>
    <rPh sb="7" eb="9">
      <t>オダケ</t>
    </rPh>
    <phoneticPr fontId="20"/>
  </si>
  <si>
    <t>東福間2　高平</t>
    <rPh sb="0" eb="1">
      <t>ヒガシ</t>
    </rPh>
    <rPh sb="1" eb="3">
      <t>フクマ</t>
    </rPh>
    <rPh sb="5" eb="7">
      <t>タカヒラ</t>
    </rPh>
    <phoneticPr fontId="20"/>
  </si>
  <si>
    <t>東福間3・4</t>
    <rPh sb="0" eb="1">
      <t>ヒガシ</t>
    </rPh>
    <rPh sb="1" eb="3">
      <t>フクマ</t>
    </rPh>
    <phoneticPr fontId="20"/>
  </si>
  <si>
    <t>東福間6・7　小竹2</t>
    <rPh sb="0" eb="1">
      <t>ヒガシ</t>
    </rPh>
    <rPh sb="1" eb="3">
      <t>フクマ</t>
    </rPh>
    <rPh sb="7" eb="9">
      <t>コタケ</t>
    </rPh>
    <phoneticPr fontId="20"/>
  </si>
  <si>
    <t>東福間8</t>
    <rPh sb="0" eb="1">
      <t>ヒガシ</t>
    </rPh>
    <rPh sb="1" eb="3">
      <t>フクマ</t>
    </rPh>
    <phoneticPr fontId="20"/>
  </si>
  <si>
    <t>東福間</t>
    <rPh sb="0" eb="1">
      <t>ヒガシ</t>
    </rPh>
    <rPh sb="1" eb="3">
      <t>フクマ</t>
    </rPh>
    <phoneticPr fontId="20"/>
  </si>
  <si>
    <t>FD-1</t>
    <phoneticPr fontId="20"/>
  </si>
  <si>
    <t>FD-2</t>
    <phoneticPr fontId="20"/>
  </si>
  <si>
    <t>FD-3</t>
    <phoneticPr fontId="20"/>
  </si>
  <si>
    <t>FD-4</t>
    <phoneticPr fontId="20"/>
  </si>
  <si>
    <t>FD-5</t>
    <phoneticPr fontId="20"/>
  </si>
  <si>
    <t>FD-6</t>
    <phoneticPr fontId="20"/>
  </si>
  <si>
    <t>FD-7</t>
    <phoneticPr fontId="20"/>
  </si>
  <si>
    <t>若木台1</t>
    <rPh sb="0" eb="2">
      <t>ワカキ</t>
    </rPh>
    <rPh sb="2" eb="3">
      <t>ダイ</t>
    </rPh>
    <phoneticPr fontId="20"/>
  </si>
  <si>
    <t>若木台2</t>
    <rPh sb="0" eb="2">
      <t>ワカキ</t>
    </rPh>
    <rPh sb="2" eb="3">
      <t>ダイ</t>
    </rPh>
    <phoneticPr fontId="20"/>
  </si>
  <si>
    <t>若木台3</t>
    <rPh sb="0" eb="2">
      <t>ワカキ</t>
    </rPh>
    <rPh sb="2" eb="3">
      <t>ダイ</t>
    </rPh>
    <phoneticPr fontId="20"/>
  </si>
  <si>
    <t>若木台4</t>
    <rPh sb="0" eb="2">
      <t>ワカキ</t>
    </rPh>
    <rPh sb="2" eb="3">
      <t>ダイ</t>
    </rPh>
    <phoneticPr fontId="20"/>
  </si>
  <si>
    <t>若木台5</t>
    <rPh sb="0" eb="2">
      <t>ワカキ</t>
    </rPh>
    <rPh sb="2" eb="3">
      <t>ダイ</t>
    </rPh>
    <phoneticPr fontId="20"/>
  </si>
  <si>
    <t>若木台6</t>
    <rPh sb="0" eb="2">
      <t>ワカキ</t>
    </rPh>
    <rPh sb="2" eb="3">
      <t>ダイ</t>
    </rPh>
    <phoneticPr fontId="20"/>
  </si>
  <si>
    <t>あけぼの　桜川</t>
    <rPh sb="5" eb="7">
      <t>サクラガワ</t>
    </rPh>
    <phoneticPr fontId="20"/>
  </si>
  <si>
    <t>若木台</t>
    <rPh sb="0" eb="2">
      <t>ワカキ</t>
    </rPh>
    <rPh sb="2" eb="3">
      <t>ダイ</t>
    </rPh>
    <phoneticPr fontId="20"/>
  </si>
  <si>
    <t>FE-2</t>
    <phoneticPr fontId="20"/>
  </si>
  <si>
    <t>FE-3</t>
    <phoneticPr fontId="20"/>
  </si>
  <si>
    <t>FE-4</t>
    <phoneticPr fontId="20"/>
  </si>
  <si>
    <t>FE-5</t>
    <phoneticPr fontId="20"/>
  </si>
  <si>
    <t>FE-6</t>
    <phoneticPr fontId="20"/>
  </si>
  <si>
    <t>FE-7</t>
    <phoneticPr fontId="20"/>
  </si>
  <si>
    <t>FE-8</t>
    <phoneticPr fontId="20"/>
  </si>
  <si>
    <t>FE-9</t>
    <phoneticPr fontId="20"/>
  </si>
  <si>
    <t>FE-10</t>
    <phoneticPr fontId="20"/>
  </si>
  <si>
    <t>FE-12</t>
    <phoneticPr fontId="20"/>
  </si>
  <si>
    <t>宮司6</t>
    <rPh sb="0" eb="2">
      <t>ミヤジ</t>
    </rPh>
    <phoneticPr fontId="20"/>
  </si>
  <si>
    <t>宮司ヶ丘</t>
    <rPh sb="0" eb="2">
      <t>ミヤジ</t>
    </rPh>
    <rPh sb="3" eb="4">
      <t>オカ</t>
    </rPh>
    <phoneticPr fontId="20"/>
  </si>
  <si>
    <t>星ヶ丘</t>
    <rPh sb="0" eb="3">
      <t>ホシガオカ</t>
    </rPh>
    <phoneticPr fontId="20"/>
  </si>
  <si>
    <t>宮司浜1・2</t>
    <rPh sb="0" eb="2">
      <t>ミヤジ</t>
    </rPh>
    <rPh sb="2" eb="3">
      <t>ハマ</t>
    </rPh>
    <phoneticPr fontId="20"/>
  </si>
  <si>
    <t>宮司浜3・4</t>
    <rPh sb="0" eb="2">
      <t>ミヤジ</t>
    </rPh>
    <rPh sb="2" eb="3">
      <t>ハマ</t>
    </rPh>
    <phoneticPr fontId="20"/>
  </si>
  <si>
    <t>津屋崎1</t>
    <rPh sb="0" eb="3">
      <t>ツヤザキ</t>
    </rPh>
    <phoneticPr fontId="20"/>
  </si>
  <si>
    <t>津屋崎2</t>
    <rPh sb="0" eb="3">
      <t>ツヤザキ</t>
    </rPh>
    <phoneticPr fontId="20"/>
  </si>
  <si>
    <t>津屋崎3</t>
    <rPh sb="0" eb="3">
      <t>ツヤザキ</t>
    </rPh>
    <phoneticPr fontId="20"/>
  </si>
  <si>
    <t>津屋崎4</t>
    <rPh sb="0" eb="3">
      <t>ツヤザキ</t>
    </rPh>
    <phoneticPr fontId="20"/>
  </si>
  <si>
    <t>津屋崎7</t>
    <rPh sb="0" eb="3">
      <t>ツヤザキ</t>
    </rPh>
    <phoneticPr fontId="20"/>
  </si>
  <si>
    <t>津屋崎</t>
    <rPh sb="0" eb="3">
      <t>ツヤザキ</t>
    </rPh>
    <phoneticPr fontId="20"/>
  </si>
  <si>
    <t>FA</t>
    <phoneticPr fontId="20"/>
  </si>
  <si>
    <t>FB</t>
    <phoneticPr fontId="20"/>
  </si>
  <si>
    <t>FC</t>
    <phoneticPr fontId="20"/>
  </si>
  <si>
    <t>FD</t>
    <phoneticPr fontId="20"/>
  </si>
  <si>
    <t>FE</t>
    <phoneticPr fontId="20"/>
  </si>
  <si>
    <t>古賀市 計</t>
    <rPh sb="0" eb="2">
      <t>コガ</t>
    </rPh>
    <rPh sb="2" eb="3">
      <t>シ</t>
    </rPh>
    <rPh sb="4" eb="5">
      <t>ケイ</t>
    </rPh>
    <phoneticPr fontId="20"/>
  </si>
  <si>
    <t>新宮町 計</t>
    <rPh sb="0" eb="3">
      <t>シングウマチ</t>
    </rPh>
    <rPh sb="4" eb="5">
      <t>ケイ</t>
    </rPh>
    <phoneticPr fontId="20"/>
  </si>
  <si>
    <t>GA-2</t>
    <phoneticPr fontId="20"/>
  </si>
  <si>
    <t>GA-3</t>
    <phoneticPr fontId="20"/>
  </si>
  <si>
    <t>GA-4</t>
    <phoneticPr fontId="20"/>
  </si>
  <si>
    <t>GA-5</t>
    <phoneticPr fontId="20"/>
  </si>
  <si>
    <t>GA-6</t>
    <phoneticPr fontId="20"/>
  </si>
  <si>
    <t>GA-7</t>
    <phoneticPr fontId="20"/>
  </si>
  <si>
    <t>GA-1</t>
    <phoneticPr fontId="20"/>
  </si>
  <si>
    <t>花見東1・2</t>
    <rPh sb="0" eb="3">
      <t>ハナミヒガシ</t>
    </rPh>
    <phoneticPr fontId="20"/>
  </si>
  <si>
    <t>花見東3・4</t>
    <rPh sb="0" eb="3">
      <t>ハナミヒガシ</t>
    </rPh>
    <phoneticPr fontId="20"/>
  </si>
  <si>
    <t>花見東5・6</t>
    <rPh sb="0" eb="3">
      <t>ハナミヒガシ</t>
    </rPh>
    <phoneticPr fontId="20"/>
  </si>
  <si>
    <t>花見東7</t>
    <rPh sb="0" eb="3">
      <t>ハナミヒガシ</t>
    </rPh>
    <phoneticPr fontId="20"/>
  </si>
  <si>
    <t>花見南1</t>
    <rPh sb="0" eb="2">
      <t>ハナミ</t>
    </rPh>
    <rPh sb="2" eb="3">
      <t>ミナミ</t>
    </rPh>
    <phoneticPr fontId="20"/>
  </si>
  <si>
    <t>花見南2</t>
    <rPh sb="0" eb="2">
      <t>ハナミ</t>
    </rPh>
    <rPh sb="2" eb="3">
      <t>ミナミ</t>
    </rPh>
    <phoneticPr fontId="20"/>
  </si>
  <si>
    <t>花見南3</t>
    <rPh sb="0" eb="2">
      <t>ハナミ</t>
    </rPh>
    <rPh sb="2" eb="3">
      <t>ミナミ</t>
    </rPh>
    <phoneticPr fontId="20"/>
  </si>
  <si>
    <t>花見</t>
    <rPh sb="0" eb="2">
      <t>ハナミ</t>
    </rPh>
    <phoneticPr fontId="20"/>
  </si>
  <si>
    <t>GB-3</t>
    <phoneticPr fontId="20"/>
  </si>
  <si>
    <t>GB-4</t>
    <phoneticPr fontId="20"/>
  </si>
  <si>
    <t>GB-5</t>
    <phoneticPr fontId="20"/>
  </si>
  <si>
    <t>GB-6</t>
    <phoneticPr fontId="20"/>
  </si>
  <si>
    <t>GB-7</t>
    <phoneticPr fontId="20"/>
  </si>
  <si>
    <t>GB-8</t>
    <phoneticPr fontId="20"/>
  </si>
  <si>
    <t>GB-1</t>
    <phoneticPr fontId="20"/>
  </si>
  <si>
    <t>舞の里1</t>
    <rPh sb="0" eb="1">
      <t>マイ</t>
    </rPh>
    <rPh sb="2" eb="3">
      <t>サト</t>
    </rPh>
    <phoneticPr fontId="20"/>
  </si>
  <si>
    <t>舞の里4</t>
    <rPh sb="0" eb="1">
      <t>マイ</t>
    </rPh>
    <rPh sb="2" eb="3">
      <t>サト</t>
    </rPh>
    <phoneticPr fontId="20"/>
  </si>
  <si>
    <t>舞の里5</t>
    <rPh sb="0" eb="1">
      <t>マイ</t>
    </rPh>
    <rPh sb="2" eb="3">
      <t>サト</t>
    </rPh>
    <phoneticPr fontId="20"/>
  </si>
  <si>
    <t>千鳥1</t>
    <rPh sb="0" eb="2">
      <t>チドリ</t>
    </rPh>
    <phoneticPr fontId="20"/>
  </si>
  <si>
    <t>千鳥2</t>
    <rPh sb="0" eb="2">
      <t>チドリ</t>
    </rPh>
    <phoneticPr fontId="20"/>
  </si>
  <si>
    <t>千鳥3・4・5</t>
    <rPh sb="0" eb="2">
      <t>チドリ</t>
    </rPh>
    <phoneticPr fontId="20"/>
  </si>
  <si>
    <t>千鳥6</t>
    <rPh sb="0" eb="2">
      <t>チドリ</t>
    </rPh>
    <phoneticPr fontId="20"/>
  </si>
  <si>
    <t>舞の里・千鳥</t>
    <rPh sb="0" eb="1">
      <t>マイ</t>
    </rPh>
    <rPh sb="2" eb="3">
      <t>サト</t>
    </rPh>
    <rPh sb="4" eb="6">
      <t>チドリ</t>
    </rPh>
    <phoneticPr fontId="20"/>
  </si>
  <si>
    <t>GC-1</t>
    <phoneticPr fontId="20"/>
  </si>
  <si>
    <t>GC-2</t>
    <phoneticPr fontId="20"/>
  </si>
  <si>
    <t>GC-3</t>
    <phoneticPr fontId="20"/>
  </si>
  <si>
    <t>GC-4</t>
    <phoneticPr fontId="20"/>
  </si>
  <si>
    <t>GC-5</t>
    <phoneticPr fontId="20"/>
  </si>
  <si>
    <t>GC-6</t>
    <phoneticPr fontId="20"/>
  </si>
  <si>
    <t>GC-7</t>
    <phoneticPr fontId="20"/>
  </si>
  <si>
    <t>天神1</t>
    <rPh sb="0" eb="2">
      <t>テンジン</t>
    </rPh>
    <phoneticPr fontId="20"/>
  </si>
  <si>
    <t>天神2・4</t>
    <rPh sb="0" eb="2">
      <t>テンジン</t>
    </rPh>
    <phoneticPr fontId="20"/>
  </si>
  <si>
    <t>天神3　駅東4・5</t>
    <rPh sb="0" eb="2">
      <t>テンジン</t>
    </rPh>
    <rPh sb="4" eb="5">
      <t>エキ</t>
    </rPh>
    <rPh sb="5" eb="6">
      <t>ヒガシ</t>
    </rPh>
    <phoneticPr fontId="20"/>
  </si>
  <si>
    <t>天神5</t>
    <rPh sb="0" eb="2">
      <t>テンジン</t>
    </rPh>
    <phoneticPr fontId="20"/>
  </si>
  <si>
    <t>天神6</t>
    <rPh sb="0" eb="2">
      <t>テンジン</t>
    </rPh>
    <phoneticPr fontId="20"/>
  </si>
  <si>
    <t>天神7</t>
    <rPh sb="0" eb="2">
      <t>テンジン</t>
    </rPh>
    <phoneticPr fontId="20"/>
  </si>
  <si>
    <t>駅東1・2・3</t>
    <rPh sb="0" eb="1">
      <t>エキ</t>
    </rPh>
    <rPh sb="1" eb="2">
      <t>ヒガシ</t>
    </rPh>
    <phoneticPr fontId="20"/>
  </si>
  <si>
    <t>天神</t>
    <rPh sb="0" eb="2">
      <t>テンジン</t>
    </rPh>
    <phoneticPr fontId="20"/>
  </si>
  <si>
    <t>GD-1</t>
    <phoneticPr fontId="20"/>
  </si>
  <si>
    <t>GD-2</t>
    <phoneticPr fontId="20"/>
  </si>
  <si>
    <t>GD-3</t>
    <phoneticPr fontId="20"/>
  </si>
  <si>
    <t>GD-4</t>
    <phoneticPr fontId="20"/>
  </si>
  <si>
    <t>中央1・2・3・4</t>
    <rPh sb="0" eb="2">
      <t>チュウオウ</t>
    </rPh>
    <phoneticPr fontId="20"/>
  </si>
  <si>
    <t>中央5・6</t>
    <rPh sb="0" eb="2">
      <t>チュウオウ</t>
    </rPh>
    <phoneticPr fontId="20"/>
  </si>
  <si>
    <t>新久保1・2</t>
    <rPh sb="0" eb="3">
      <t>シンクボ</t>
    </rPh>
    <phoneticPr fontId="20"/>
  </si>
  <si>
    <t>中央・久保</t>
    <rPh sb="0" eb="2">
      <t>チュウオウ</t>
    </rPh>
    <rPh sb="3" eb="5">
      <t>クボ</t>
    </rPh>
    <phoneticPr fontId="20"/>
  </si>
  <si>
    <t>GE-1</t>
    <phoneticPr fontId="20"/>
  </si>
  <si>
    <t>GE-2</t>
    <phoneticPr fontId="20"/>
  </si>
  <si>
    <t>GE-3</t>
    <phoneticPr fontId="20"/>
  </si>
  <si>
    <t>GE-4</t>
    <phoneticPr fontId="20"/>
  </si>
  <si>
    <t>GE-5</t>
    <phoneticPr fontId="20"/>
  </si>
  <si>
    <t>GE-7</t>
    <phoneticPr fontId="20"/>
  </si>
  <si>
    <t>GE-8</t>
    <phoneticPr fontId="20"/>
  </si>
  <si>
    <t>GE-9</t>
    <phoneticPr fontId="20"/>
  </si>
  <si>
    <t>日吉1</t>
    <rPh sb="0" eb="2">
      <t>ヒヨシ</t>
    </rPh>
    <phoneticPr fontId="20"/>
  </si>
  <si>
    <t>日吉2・3</t>
    <rPh sb="0" eb="2">
      <t>ヒヨシ</t>
    </rPh>
    <phoneticPr fontId="20"/>
  </si>
  <si>
    <t>花鶴丘1</t>
    <rPh sb="0" eb="3">
      <t>カヅルガオカ</t>
    </rPh>
    <phoneticPr fontId="20"/>
  </si>
  <si>
    <t>花鶴丘2</t>
    <rPh sb="0" eb="3">
      <t>カヅルガオカ</t>
    </rPh>
    <phoneticPr fontId="20"/>
  </si>
  <si>
    <t>花鶴丘3　鹿部</t>
    <rPh sb="0" eb="3">
      <t>カヅルガオカ</t>
    </rPh>
    <rPh sb="5" eb="7">
      <t>シシブ</t>
    </rPh>
    <phoneticPr fontId="20"/>
  </si>
  <si>
    <t>今の庄1</t>
    <rPh sb="0" eb="1">
      <t>イマ</t>
    </rPh>
    <rPh sb="2" eb="3">
      <t>ショウ</t>
    </rPh>
    <phoneticPr fontId="20"/>
  </si>
  <si>
    <t>今の庄2</t>
    <rPh sb="0" eb="1">
      <t>イマ</t>
    </rPh>
    <rPh sb="2" eb="3">
      <t>ショウ</t>
    </rPh>
    <phoneticPr fontId="20"/>
  </si>
  <si>
    <t>今の庄3</t>
    <rPh sb="0" eb="1">
      <t>イマ</t>
    </rPh>
    <rPh sb="2" eb="3">
      <t>ショウ</t>
    </rPh>
    <phoneticPr fontId="20"/>
  </si>
  <si>
    <t>花鶴丘</t>
    <rPh sb="0" eb="3">
      <t>カヅルガオカ</t>
    </rPh>
    <phoneticPr fontId="20"/>
  </si>
  <si>
    <t>SA-1</t>
    <phoneticPr fontId="20"/>
  </si>
  <si>
    <t>SA-2</t>
    <phoneticPr fontId="20"/>
  </si>
  <si>
    <t>SA-3</t>
    <phoneticPr fontId="20"/>
  </si>
  <si>
    <t>SA-4</t>
    <phoneticPr fontId="20"/>
  </si>
  <si>
    <t>SA-5</t>
    <phoneticPr fontId="20"/>
  </si>
  <si>
    <t>SA-6</t>
    <phoneticPr fontId="20"/>
  </si>
  <si>
    <t>SA-7</t>
    <phoneticPr fontId="20"/>
  </si>
  <si>
    <t>SB-2</t>
    <phoneticPr fontId="20"/>
  </si>
  <si>
    <t>SB-3</t>
    <phoneticPr fontId="20"/>
  </si>
  <si>
    <t>SB-4</t>
    <phoneticPr fontId="20"/>
  </si>
  <si>
    <t>SB-5</t>
    <phoneticPr fontId="20"/>
  </si>
  <si>
    <t>SB-6</t>
    <phoneticPr fontId="20"/>
  </si>
  <si>
    <t>SB-7</t>
    <phoneticPr fontId="20"/>
  </si>
  <si>
    <t>SB-9</t>
    <phoneticPr fontId="20"/>
  </si>
  <si>
    <t>下府4・5</t>
    <rPh sb="0" eb="2">
      <t>シモノフ</t>
    </rPh>
    <phoneticPr fontId="20"/>
  </si>
  <si>
    <t>下府6・7・8　大字新宮</t>
    <rPh sb="0" eb="2">
      <t>シモノフ</t>
    </rPh>
    <rPh sb="8" eb="10">
      <t>オオアザ</t>
    </rPh>
    <rPh sb="10" eb="12">
      <t>シングウ</t>
    </rPh>
    <phoneticPr fontId="20"/>
  </si>
  <si>
    <t>杜の宮1・2・3・4</t>
    <rPh sb="0" eb="1">
      <t>モリ</t>
    </rPh>
    <rPh sb="2" eb="3">
      <t>ミヤ</t>
    </rPh>
    <phoneticPr fontId="20"/>
  </si>
  <si>
    <t>緑ヶ浜1・3・4</t>
    <rPh sb="0" eb="3">
      <t>ミドリガハマ</t>
    </rPh>
    <phoneticPr fontId="20"/>
  </si>
  <si>
    <t>緑ヶ浜2</t>
    <rPh sb="0" eb="3">
      <t>ミドリガハマ</t>
    </rPh>
    <phoneticPr fontId="20"/>
  </si>
  <si>
    <t>桜山手1・2・3</t>
    <rPh sb="0" eb="1">
      <t>サクラ</t>
    </rPh>
    <rPh sb="1" eb="3">
      <t>ヤマテ</t>
    </rPh>
    <phoneticPr fontId="20"/>
  </si>
  <si>
    <t>美咲1・2・3</t>
    <rPh sb="0" eb="2">
      <t>ミサキ</t>
    </rPh>
    <phoneticPr fontId="20"/>
  </si>
  <si>
    <t>夜臼1・2・3・4</t>
    <rPh sb="0" eb="2">
      <t>ユウス</t>
    </rPh>
    <phoneticPr fontId="20"/>
  </si>
  <si>
    <t>夜臼5・6</t>
    <rPh sb="0" eb="2">
      <t>ユウス</t>
    </rPh>
    <phoneticPr fontId="20"/>
  </si>
  <si>
    <t>古賀市</t>
    <rPh sb="0" eb="3">
      <t>コガシ</t>
    </rPh>
    <phoneticPr fontId="20"/>
  </si>
  <si>
    <t>新宮町</t>
    <rPh sb="0" eb="3">
      <t>シングウマチ</t>
    </rPh>
    <phoneticPr fontId="20"/>
  </si>
  <si>
    <t>下府・緑ヶ浜</t>
    <rPh sb="0" eb="2">
      <t>シモノフ</t>
    </rPh>
    <rPh sb="3" eb="4">
      <t>ミドリ</t>
    </rPh>
    <rPh sb="5" eb="6">
      <t>ハマ</t>
    </rPh>
    <phoneticPr fontId="20"/>
  </si>
  <si>
    <t>夜臼・湊坂</t>
    <rPh sb="0" eb="2">
      <t>ユウス</t>
    </rPh>
    <rPh sb="3" eb="4">
      <t>ミナト</t>
    </rPh>
    <rPh sb="4" eb="5">
      <t>ザカ</t>
    </rPh>
    <phoneticPr fontId="20"/>
  </si>
  <si>
    <t>HA-1</t>
    <phoneticPr fontId="20"/>
  </si>
  <si>
    <t>HA-2</t>
    <phoneticPr fontId="20"/>
  </si>
  <si>
    <t>HA-3</t>
    <phoneticPr fontId="20"/>
  </si>
  <si>
    <t>HA-4</t>
    <phoneticPr fontId="20"/>
  </si>
  <si>
    <t>HA-5</t>
    <phoneticPr fontId="20"/>
  </si>
  <si>
    <t>HA-6</t>
    <phoneticPr fontId="20"/>
  </si>
  <si>
    <t>HA-7</t>
    <phoneticPr fontId="20"/>
  </si>
  <si>
    <t>HA-8</t>
    <phoneticPr fontId="20"/>
  </si>
  <si>
    <t>美和台1</t>
    <rPh sb="0" eb="2">
      <t>ミワ</t>
    </rPh>
    <rPh sb="2" eb="3">
      <t>ダイ</t>
    </rPh>
    <phoneticPr fontId="20"/>
  </si>
  <si>
    <t>美和台2</t>
    <rPh sb="0" eb="2">
      <t>ミワ</t>
    </rPh>
    <rPh sb="2" eb="3">
      <t>ダイ</t>
    </rPh>
    <phoneticPr fontId="20"/>
  </si>
  <si>
    <t>美和台3</t>
    <rPh sb="0" eb="2">
      <t>ミワ</t>
    </rPh>
    <rPh sb="2" eb="3">
      <t>ダイ</t>
    </rPh>
    <phoneticPr fontId="20"/>
  </si>
  <si>
    <t>美和台4</t>
    <rPh sb="0" eb="2">
      <t>ミワ</t>
    </rPh>
    <rPh sb="2" eb="3">
      <t>ダイ</t>
    </rPh>
    <phoneticPr fontId="20"/>
  </si>
  <si>
    <t>美和台5</t>
    <rPh sb="0" eb="2">
      <t>ミワ</t>
    </rPh>
    <rPh sb="2" eb="3">
      <t>ダイ</t>
    </rPh>
    <phoneticPr fontId="20"/>
  </si>
  <si>
    <t>美和台6</t>
    <rPh sb="0" eb="2">
      <t>ミワ</t>
    </rPh>
    <rPh sb="2" eb="3">
      <t>ダイ</t>
    </rPh>
    <phoneticPr fontId="20"/>
  </si>
  <si>
    <t>美和台7</t>
    <rPh sb="0" eb="2">
      <t>ミワ</t>
    </rPh>
    <rPh sb="2" eb="3">
      <t>ダイ</t>
    </rPh>
    <phoneticPr fontId="20"/>
  </si>
  <si>
    <t>美和台新町</t>
    <rPh sb="0" eb="2">
      <t>ミワ</t>
    </rPh>
    <rPh sb="2" eb="3">
      <t>ダイ</t>
    </rPh>
    <rPh sb="3" eb="5">
      <t>シンマチ</t>
    </rPh>
    <phoneticPr fontId="20"/>
  </si>
  <si>
    <t>美和台</t>
    <rPh sb="0" eb="2">
      <t>ミワ</t>
    </rPh>
    <rPh sb="2" eb="3">
      <t>ダイ</t>
    </rPh>
    <phoneticPr fontId="20"/>
  </si>
  <si>
    <t>HB-1①</t>
    <phoneticPr fontId="20"/>
  </si>
  <si>
    <t>HB-1②</t>
    <phoneticPr fontId="20"/>
  </si>
  <si>
    <t>HB-2①</t>
    <phoneticPr fontId="20"/>
  </si>
  <si>
    <t>HB-2②</t>
    <phoneticPr fontId="20"/>
  </si>
  <si>
    <t>HB-3</t>
    <phoneticPr fontId="20"/>
  </si>
  <si>
    <t>HB-4</t>
    <phoneticPr fontId="20"/>
  </si>
  <si>
    <t>HB-5</t>
    <phoneticPr fontId="20"/>
  </si>
  <si>
    <t>HB-6</t>
    <phoneticPr fontId="20"/>
  </si>
  <si>
    <t>HB-7</t>
    <phoneticPr fontId="20"/>
  </si>
  <si>
    <t>HB-8①</t>
    <phoneticPr fontId="20"/>
  </si>
  <si>
    <t>HB-8②</t>
    <phoneticPr fontId="20"/>
  </si>
  <si>
    <t>HB-9①</t>
    <phoneticPr fontId="20"/>
  </si>
  <si>
    <t>HB-9②</t>
    <phoneticPr fontId="20"/>
  </si>
  <si>
    <t>HB-10</t>
    <phoneticPr fontId="20"/>
  </si>
  <si>
    <t>和白丘1①</t>
    <rPh sb="0" eb="3">
      <t>ワジロガオカ</t>
    </rPh>
    <phoneticPr fontId="20"/>
  </si>
  <si>
    <t>和白丘1②</t>
    <rPh sb="0" eb="3">
      <t>ワジロガオカ</t>
    </rPh>
    <phoneticPr fontId="20"/>
  </si>
  <si>
    <t>和白丘2①</t>
    <rPh sb="0" eb="3">
      <t>ワジロガオカ</t>
    </rPh>
    <phoneticPr fontId="20"/>
  </si>
  <si>
    <t>和白丘2②</t>
    <rPh sb="0" eb="3">
      <t>ワジロガオカ</t>
    </rPh>
    <phoneticPr fontId="20"/>
  </si>
  <si>
    <t>和白丘3</t>
    <rPh sb="0" eb="3">
      <t>ワジロガオカ</t>
    </rPh>
    <phoneticPr fontId="20"/>
  </si>
  <si>
    <t>和白丘4</t>
    <rPh sb="0" eb="3">
      <t>ワジロガオカ</t>
    </rPh>
    <phoneticPr fontId="20"/>
  </si>
  <si>
    <t>和白1</t>
    <rPh sb="0" eb="2">
      <t>ワジロ</t>
    </rPh>
    <phoneticPr fontId="20"/>
  </si>
  <si>
    <t>和白2・和白3①</t>
    <rPh sb="0" eb="2">
      <t>ワジロ</t>
    </rPh>
    <rPh sb="4" eb="6">
      <t>ワジロ</t>
    </rPh>
    <phoneticPr fontId="20"/>
  </si>
  <si>
    <t>和白3②</t>
    <rPh sb="0" eb="2">
      <t>ワジロ</t>
    </rPh>
    <phoneticPr fontId="20"/>
  </si>
  <si>
    <t>和白4①</t>
    <rPh sb="0" eb="2">
      <t>ワジロ</t>
    </rPh>
    <phoneticPr fontId="20"/>
  </si>
  <si>
    <t>和白4②</t>
    <rPh sb="0" eb="2">
      <t>ワジロ</t>
    </rPh>
    <phoneticPr fontId="20"/>
  </si>
  <si>
    <t>和白5②</t>
    <rPh sb="0" eb="2">
      <t>ワジロ</t>
    </rPh>
    <phoneticPr fontId="20"/>
  </si>
  <si>
    <t>和白6</t>
    <rPh sb="0" eb="2">
      <t>ワジロ</t>
    </rPh>
    <phoneticPr fontId="20"/>
  </si>
  <si>
    <t>HC-1</t>
    <phoneticPr fontId="20"/>
  </si>
  <si>
    <t>HC-2①</t>
    <phoneticPr fontId="20"/>
  </si>
  <si>
    <t>HC-2②</t>
    <phoneticPr fontId="20"/>
  </si>
  <si>
    <t>HC-3</t>
    <phoneticPr fontId="20"/>
  </si>
  <si>
    <t>HC-4</t>
    <phoneticPr fontId="20"/>
  </si>
  <si>
    <t>HC-5</t>
    <phoneticPr fontId="20"/>
  </si>
  <si>
    <t>HC-6</t>
    <phoneticPr fontId="20"/>
  </si>
  <si>
    <t>三苫1</t>
    <rPh sb="0" eb="2">
      <t>ミトマ</t>
    </rPh>
    <phoneticPr fontId="20"/>
  </si>
  <si>
    <t>三苫2①</t>
    <rPh sb="0" eb="2">
      <t>ミトマ</t>
    </rPh>
    <phoneticPr fontId="20"/>
  </si>
  <si>
    <t>三苫2②</t>
    <rPh sb="0" eb="2">
      <t>ミトマ</t>
    </rPh>
    <phoneticPr fontId="20"/>
  </si>
  <si>
    <t>三苫3</t>
    <rPh sb="0" eb="2">
      <t>ミトマ</t>
    </rPh>
    <phoneticPr fontId="20"/>
  </si>
  <si>
    <t>三苫4</t>
    <rPh sb="0" eb="2">
      <t>ミトマ</t>
    </rPh>
    <phoneticPr fontId="20"/>
  </si>
  <si>
    <t>三苫5</t>
    <rPh sb="0" eb="2">
      <t>ミトマ</t>
    </rPh>
    <phoneticPr fontId="20"/>
  </si>
  <si>
    <t>三苫6・7</t>
    <rPh sb="0" eb="2">
      <t>ミトマ</t>
    </rPh>
    <phoneticPr fontId="20"/>
  </si>
  <si>
    <t>三苫</t>
    <rPh sb="0" eb="2">
      <t>ミトマ</t>
    </rPh>
    <phoneticPr fontId="20"/>
  </si>
  <si>
    <t>HD-1</t>
    <phoneticPr fontId="20"/>
  </si>
  <si>
    <t>HD-2</t>
    <phoneticPr fontId="20"/>
  </si>
  <si>
    <t>塩浜1①</t>
    <rPh sb="0" eb="2">
      <t>シオハマ</t>
    </rPh>
    <phoneticPr fontId="20"/>
  </si>
  <si>
    <t>塩浜1②・塩浜3</t>
    <rPh sb="0" eb="2">
      <t>シオハマ</t>
    </rPh>
    <rPh sb="5" eb="7">
      <t>シオハマ</t>
    </rPh>
    <phoneticPr fontId="20"/>
  </si>
  <si>
    <t>HE-1</t>
    <phoneticPr fontId="20"/>
  </si>
  <si>
    <t>HE-2</t>
    <phoneticPr fontId="20"/>
  </si>
  <si>
    <t>HE-3</t>
    <phoneticPr fontId="20"/>
  </si>
  <si>
    <t>HE-4</t>
    <phoneticPr fontId="20"/>
  </si>
  <si>
    <t>HE-5①</t>
    <phoneticPr fontId="20"/>
  </si>
  <si>
    <t>HE-5②</t>
    <phoneticPr fontId="20"/>
  </si>
  <si>
    <t>HE-6</t>
    <phoneticPr fontId="20"/>
  </si>
  <si>
    <t>HE-7</t>
    <phoneticPr fontId="20"/>
  </si>
  <si>
    <t>HE-8</t>
    <phoneticPr fontId="20"/>
  </si>
  <si>
    <t>HE-9</t>
    <phoneticPr fontId="20"/>
  </si>
  <si>
    <t>高美台1</t>
    <rPh sb="0" eb="3">
      <t>タカミダイ</t>
    </rPh>
    <phoneticPr fontId="20"/>
  </si>
  <si>
    <t>高美台2</t>
    <rPh sb="0" eb="3">
      <t>タカミダイ</t>
    </rPh>
    <phoneticPr fontId="20"/>
  </si>
  <si>
    <t>高美台3</t>
    <rPh sb="0" eb="3">
      <t>タカミダイ</t>
    </rPh>
    <phoneticPr fontId="20"/>
  </si>
  <si>
    <t>高美台4</t>
    <rPh sb="0" eb="3">
      <t>タカミダイ</t>
    </rPh>
    <phoneticPr fontId="20"/>
  </si>
  <si>
    <t>和白東1①</t>
    <rPh sb="0" eb="3">
      <t>ワジロヒガシ</t>
    </rPh>
    <phoneticPr fontId="20"/>
  </si>
  <si>
    <t>和白東1②</t>
    <rPh sb="0" eb="3">
      <t>ワジロヒガシ</t>
    </rPh>
    <phoneticPr fontId="20"/>
  </si>
  <si>
    <t>和白東2</t>
    <rPh sb="0" eb="3">
      <t>ワジロヒガシ</t>
    </rPh>
    <phoneticPr fontId="20"/>
  </si>
  <si>
    <t>和白東3</t>
    <rPh sb="0" eb="3">
      <t>ワジロヒガシ</t>
    </rPh>
    <phoneticPr fontId="20"/>
  </si>
  <si>
    <t>和白東4</t>
    <rPh sb="0" eb="3">
      <t>ワジロヒガシ</t>
    </rPh>
    <phoneticPr fontId="20"/>
  </si>
  <si>
    <t>和白東5</t>
    <rPh sb="0" eb="3">
      <t>ワジロヒガシ</t>
    </rPh>
    <phoneticPr fontId="20"/>
  </si>
  <si>
    <t>高美台・和白東</t>
    <rPh sb="0" eb="3">
      <t>タカミダイ</t>
    </rPh>
    <rPh sb="4" eb="6">
      <t>ワジロ</t>
    </rPh>
    <rPh sb="6" eb="7">
      <t>ヒガシ</t>
    </rPh>
    <phoneticPr fontId="20"/>
  </si>
  <si>
    <t>HF-1</t>
    <phoneticPr fontId="20"/>
  </si>
  <si>
    <t>HF-2①</t>
    <phoneticPr fontId="20"/>
  </si>
  <si>
    <t>HF-2②</t>
    <phoneticPr fontId="20"/>
  </si>
  <si>
    <t>HF-3</t>
    <phoneticPr fontId="20"/>
  </si>
  <si>
    <t>HF-4</t>
    <phoneticPr fontId="20"/>
  </si>
  <si>
    <t>HF-5</t>
    <phoneticPr fontId="20"/>
  </si>
  <si>
    <t>HF-6</t>
    <phoneticPr fontId="20"/>
  </si>
  <si>
    <t>HF-7</t>
    <phoneticPr fontId="20"/>
  </si>
  <si>
    <t>HF-8</t>
    <phoneticPr fontId="20"/>
  </si>
  <si>
    <t>HF-9</t>
    <phoneticPr fontId="20"/>
  </si>
  <si>
    <t>HF-10</t>
    <phoneticPr fontId="20"/>
  </si>
  <si>
    <t>HF-11</t>
    <phoneticPr fontId="20"/>
  </si>
  <si>
    <t>HF-12</t>
    <phoneticPr fontId="20"/>
  </si>
  <si>
    <t>香住ケ丘1・7</t>
    <rPh sb="0" eb="4">
      <t>カスミガオカ</t>
    </rPh>
    <phoneticPr fontId="20"/>
  </si>
  <si>
    <t>香住ケ丘2①</t>
    <rPh sb="0" eb="4">
      <t>カスミガオカ</t>
    </rPh>
    <phoneticPr fontId="20"/>
  </si>
  <si>
    <t>香住ケ丘2②</t>
    <rPh sb="0" eb="4">
      <t>カスミガオカ</t>
    </rPh>
    <phoneticPr fontId="20"/>
  </si>
  <si>
    <t>香住ケ丘3</t>
    <rPh sb="0" eb="4">
      <t>カスミガオカ</t>
    </rPh>
    <phoneticPr fontId="20"/>
  </si>
  <si>
    <t>香住ケ丘4</t>
    <rPh sb="0" eb="4">
      <t>カスミガオカ</t>
    </rPh>
    <phoneticPr fontId="20"/>
  </si>
  <si>
    <t>香住ケ丘5</t>
    <rPh sb="0" eb="4">
      <t>カスミガオカ</t>
    </rPh>
    <phoneticPr fontId="20"/>
  </si>
  <si>
    <t>香住ケ丘6</t>
    <rPh sb="0" eb="4">
      <t>カスミガオカ</t>
    </rPh>
    <phoneticPr fontId="20"/>
  </si>
  <si>
    <t>唐原1</t>
    <rPh sb="0" eb="2">
      <t>トウノハル</t>
    </rPh>
    <phoneticPr fontId="20"/>
  </si>
  <si>
    <t>唐原2</t>
    <rPh sb="0" eb="2">
      <t>トウノハル</t>
    </rPh>
    <phoneticPr fontId="20"/>
  </si>
  <si>
    <t>唐原3</t>
    <rPh sb="0" eb="2">
      <t>トウノハル</t>
    </rPh>
    <phoneticPr fontId="20"/>
  </si>
  <si>
    <t>唐原4</t>
    <rPh sb="0" eb="2">
      <t>トウノハル</t>
    </rPh>
    <phoneticPr fontId="20"/>
  </si>
  <si>
    <t>唐原5</t>
    <rPh sb="0" eb="2">
      <t>トウノハル</t>
    </rPh>
    <phoneticPr fontId="20"/>
  </si>
  <si>
    <t>唐原6・7</t>
    <rPh sb="0" eb="2">
      <t>トウノハル</t>
    </rPh>
    <phoneticPr fontId="20"/>
  </si>
  <si>
    <t>香住ケ丘・唐原</t>
    <rPh sb="0" eb="4">
      <t>カスミガオカ</t>
    </rPh>
    <rPh sb="5" eb="7">
      <t>トウノハル</t>
    </rPh>
    <phoneticPr fontId="20"/>
  </si>
  <si>
    <t>HG-1①</t>
    <phoneticPr fontId="20"/>
  </si>
  <si>
    <t>HG-1②</t>
    <phoneticPr fontId="20"/>
  </si>
  <si>
    <t>HG-2</t>
    <phoneticPr fontId="20"/>
  </si>
  <si>
    <t>HG-3</t>
    <phoneticPr fontId="20"/>
  </si>
  <si>
    <t>HG-4</t>
    <phoneticPr fontId="20"/>
  </si>
  <si>
    <t>HG-5</t>
    <phoneticPr fontId="20"/>
  </si>
  <si>
    <t>HG-6</t>
    <phoneticPr fontId="20"/>
  </si>
  <si>
    <t>HG-7</t>
    <phoneticPr fontId="20"/>
  </si>
  <si>
    <t>松香台1①</t>
    <rPh sb="0" eb="3">
      <t>マツカダイ</t>
    </rPh>
    <phoneticPr fontId="20"/>
  </si>
  <si>
    <t>松香台1②</t>
    <rPh sb="0" eb="3">
      <t>マツカダイ</t>
    </rPh>
    <phoneticPr fontId="20"/>
  </si>
  <si>
    <t>松香台2</t>
    <rPh sb="0" eb="3">
      <t>マツカダイ</t>
    </rPh>
    <phoneticPr fontId="20"/>
  </si>
  <si>
    <t>下原1</t>
    <rPh sb="0" eb="2">
      <t>シモバル</t>
    </rPh>
    <phoneticPr fontId="20"/>
  </si>
  <si>
    <t>下原2</t>
    <rPh sb="0" eb="2">
      <t>シモバル</t>
    </rPh>
    <phoneticPr fontId="20"/>
  </si>
  <si>
    <t>下原3</t>
    <rPh sb="0" eb="2">
      <t>シモバル</t>
    </rPh>
    <phoneticPr fontId="20"/>
  </si>
  <si>
    <t>下原４①</t>
    <rPh sb="0" eb="2">
      <t>シモバル</t>
    </rPh>
    <phoneticPr fontId="20"/>
  </si>
  <si>
    <t>下原4②・下原5</t>
    <rPh sb="0" eb="2">
      <t>シモバル</t>
    </rPh>
    <rPh sb="5" eb="7">
      <t>シモバル</t>
    </rPh>
    <phoneticPr fontId="20"/>
  </si>
  <si>
    <t>松香台・下原</t>
    <rPh sb="0" eb="3">
      <t>マツカダイ</t>
    </rPh>
    <rPh sb="4" eb="6">
      <t>シモバル</t>
    </rPh>
    <phoneticPr fontId="20"/>
  </si>
  <si>
    <t>HI-1①</t>
    <phoneticPr fontId="20"/>
  </si>
  <si>
    <t>HI-1②</t>
    <phoneticPr fontId="20"/>
  </si>
  <si>
    <t>HI-2</t>
    <phoneticPr fontId="20"/>
  </si>
  <si>
    <t>HI-3①</t>
    <phoneticPr fontId="20"/>
  </si>
  <si>
    <t>HI-3②</t>
    <phoneticPr fontId="20"/>
  </si>
  <si>
    <t>HI-4①</t>
    <phoneticPr fontId="20"/>
  </si>
  <si>
    <t>HI-4②</t>
    <phoneticPr fontId="20"/>
  </si>
  <si>
    <t>HI-5</t>
    <phoneticPr fontId="20"/>
  </si>
  <si>
    <t>HI-6</t>
    <phoneticPr fontId="20"/>
  </si>
  <si>
    <t>HI-7①</t>
    <phoneticPr fontId="20"/>
  </si>
  <si>
    <t>HI-7②</t>
    <phoneticPr fontId="20"/>
  </si>
  <si>
    <t>HI-8</t>
    <phoneticPr fontId="20"/>
  </si>
  <si>
    <t>HI-9</t>
    <phoneticPr fontId="20"/>
  </si>
  <si>
    <t>御島崎1①</t>
    <rPh sb="0" eb="3">
      <t>ミシマザキ</t>
    </rPh>
    <phoneticPr fontId="20"/>
  </si>
  <si>
    <t>御島崎1②</t>
    <rPh sb="0" eb="3">
      <t>ミシマザキ</t>
    </rPh>
    <phoneticPr fontId="20"/>
  </si>
  <si>
    <t>御島崎2</t>
    <rPh sb="0" eb="3">
      <t>ミシマザキ</t>
    </rPh>
    <phoneticPr fontId="20"/>
  </si>
  <si>
    <t>香椎駅東4①</t>
    <rPh sb="0" eb="3">
      <t>カシイエキ</t>
    </rPh>
    <rPh sb="3" eb="4">
      <t>ヒガシ</t>
    </rPh>
    <phoneticPr fontId="20"/>
  </si>
  <si>
    <t>香椎駅東4②</t>
    <rPh sb="0" eb="3">
      <t>カシイエキ</t>
    </rPh>
    <rPh sb="3" eb="4">
      <t>ヒガシ</t>
    </rPh>
    <phoneticPr fontId="20"/>
  </si>
  <si>
    <t>香椎駅前3①</t>
    <rPh sb="0" eb="3">
      <t>カシイエキ</t>
    </rPh>
    <rPh sb="3" eb="4">
      <t>マエ</t>
    </rPh>
    <phoneticPr fontId="20"/>
  </si>
  <si>
    <t>香椎駅前3②</t>
    <rPh sb="0" eb="4">
      <t>カシイエキマエ</t>
    </rPh>
    <phoneticPr fontId="20"/>
  </si>
  <si>
    <t>香椎駅東1①</t>
    <rPh sb="0" eb="3">
      <t>カシイエキ</t>
    </rPh>
    <rPh sb="3" eb="4">
      <t>ヒガシ</t>
    </rPh>
    <phoneticPr fontId="20"/>
  </si>
  <si>
    <t>香椎駅東1②・香椎駅東2</t>
    <rPh sb="0" eb="3">
      <t>カシイエキ</t>
    </rPh>
    <rPh sb="3" eb="4">
      <t>ヒガシ</t>
    </rPh>
    <rPh sb="7" eb="10">
      <t>カシイエキ</t>
    </rPh>
    <rPh sb="10" eb="11">
      <t>ヒガシ</t>
    </rPh>
    <phoneticPr fontId="20"/>
  </si>
  <si>
    <t>香椎駅東3①</t>
    <rPh sb="0" eb="3">
      <t>カシイエキ</t>
    </rPh>
    <rPh sb="3" eb="4">
      <t>ヒガシ</t>
    </rPh>
    <phoneticPr fontId="20"/>
  </si>
  <si>
    <t>香椎駅東3②</t>
    <rPh sb="0" eb="3">
      <t>カシイエキ</t>
    </rPh>
    <rPh sb="3" eb="4">
      <t>ヒガシ</t>
    </rPh>
    <phoneticPr fontId="20"/>
  </si>
  <si>
    <t>香椎駅前1</t>
    <rPh sb="0" eb="3">
      <t>カシイエキ</t>
    </rPh>
    <rPh sb="3" eb="4">
      <t>マエ</t>
    </rPh>
    <phoneticPr fontId="20"/>
  </si>
  <si>
    <t>香椎駅前2</t>
    <rPh sb="0" eb="4">
      <t>カシイエキマエ</t>
    </rPh>
    <phoneticPr fontId="20"/>
  </si>
  <si>
    <t>御島崎・香椎駅東、前</t>
    <rPh sb="0" eb="3">
      <t>ミシマザキ</t>
    </rPh>
    <rPh sb="4" eb="7">
      <t>カシイエキ</t>
    </rPh>
    <rPh sb="7" eb="8">
      <t>ヒガシ</t>
    </rPh>
    <rPh sb="9" eb="10">
      <t>マエ</t>
    </rPh>
    <phoneticPr fontId="20"/>
  </si>
  <si>
    <t>HJ-1①</t>
    <phoneticPr fontId="20"/>
  </si>
  <si>
    <t>HJ-1②</t>
    <phoneticPr fontId="20"/>
  </si>
  <si>
    <t>HJ-2①</t>
    <phoneticPr fontId="20"/>
  </si>
  <si>
    <t>HJ-2②</t>
    <phoneticPr fontId="20"/>
  </si>
  <si>
    <t>HJ-3</t>
    <phoneticPr fontId="20"/>
  </si>
  <si>
    <t>HJ-4</t>
    <phoneticPr fontId="20"/>
  </si>
  <si>
    <t>HJ-5</t>
    <phoneticPr fontId="20"/>
  </si>
  <si>
    <t>HJ-6</t>
    <phoneticPr fontId="20"/>
  </si>
  <si>
    <t>HJ-7</t>
    <phoneticPr fontId="20"/>
  </si>
  <si>
    <t>HJ-8</t>
    <phoneticPr fontId="20"/>
  </si>
  <si>
    <t>HJ-9</t>
    <phoneticPr fontId="20"/>
  </si>
  <si>
    <t>HJ-10</t>
    <phoneticPr fontId="20"/>
  </si>
  <si>
    <t>HJ-11</t>
    <phoneticPr fontId="20"/>
  </si>
  <si>
    <t>香椎1①</t>
    <rPh sb="0" eb="2">
      <t>カシイ</t>
    </rPh>
    <phoneticPr fontId="20"/>
  </si>
  <si>
    <t>香椎1②</t>
    <rPh sb="0" eb="2">
      <t>カシイ</t>
    </rPh>
    <phoneticPr fontId="20"/>
  </si>
  <si>
    <t>香椎2①</t>
    <rPh sb="0" eb="2">
      <t>カシイ</t>
    </rPh>
    <phoneticPr fontId="20"/>
  </si>
  <si>
    <t>香椎2②</t>
    <rPh sb="0" eb="2">
      <t>カシイ</t>
    </rPh>
    <phoneticPr fontId="20"/>
  </si>
  <si>
    <t>香椎3</t>
    <rPh sb="0" eb="2">
      <t>カシイ</t>
    </rPh>
    <phoneticPr fontId="20"/>
  </si>
  <si>
    <t>香椎4</t>
    <rPh sb="0" eb="2">
      <t>カシイ</t>
    </rPh>
    <phoneticPr fontId="20"/>
  </si>
  <si>
    <t>香椎5</t>
    <rPh sb="0" eb="2">
      <t>カシイ</t>
    </rPh>
    <phoneticPr fontId="20"/>
  </si>
  <si>
    <t>香椎6</t>
    <rPh sb="0" eb="2">
      <t>カシイ</t>
    </rPh>
    <phoneticPr fontId="20"/>
  </si>
  <si>
    <t>香椎台1</t>
    <rPh sb="0" eb="2">
      <t>カシイ</t>
    </rPh>
    <rPh sb="2" eb="3">
      <t>ダイ</t>
    </rPh>
    <phoneticPr fontId="20"/>
  </si>
  <si>
    <t>香椎台2</t>
    <rPh sb="0" eb="2">
      <t>カシイ</t>
    </rPh>
    <rPh sb="2" eb="3">
      <t>ダイ</t>
    </rPh>
    <phoneticPr fontId="20"/>
  </si>
  <si>
    <t>香椎台3</t>
    <rPh sb="0" eb="2">
      <t>カシイ</t>
    </rPh>
    <rPh sb="2" eb="3">
      <t>ダイ</t>
    </rPh>
    <phoneticPr fontId="20"/>
  </si>
  <si>
    <t>香椎台4</t>
    <rPh sb="0" eb="2">
      <t>カシイ</t>
    </rPh>
    <rPh sb="2" eb="3">
      <t>ダイ</t>
    </rPh>
    <phoneticPr fontId="20"/>
  </si>
  <si>
    <t>香椎台5</t>
    <rPh sb="0" eb="2">
      <t>カシイ</t>
    </rPh>
    <rPh sb="2" eb="3">
      <t>ダイ</t>
    </rPh>
    <phoneticPr fontId="20"/>
  </si>
  <si>
    <t>香椎・香椎台</t>
    <rPh sb="0" eb="2">
      <t>カシイ</t>
    </rPh>
    <rPh sb="3" eb="5">
      <t>カシイ</t>
    </rPh>
    <rPh sb="5" eb="6">
      <t>ダイ</t>
    </rPh>
    <phoneticPr fontId="20"/>
  </si>
  <si>
    <t>東区①</t>
    <rPh sb="0" eb="2">
      <t>ヒガシク</t>
    </rPh>
    <phoneticPr fontId="23"/>
  </si>
  <si>
    <t>東区① 計</t>
    <rPh sb="0" eb="2">
      <t>ヒガシク</t>
    </rPh>
    <rPh sb="4" eb="5">
      <t>ケイ</t>
    </rPh>
    <phoneticPr fontId="20"/>
  </si>
  <si>
    <t>東区②</t>
    <rPh sb="0" eb="2">
      <t>ヒガシク</t>
    </rPh>
    <phoneticPr fontId="23"/>
  </si>
  <si>
    <t>東区② 計</t>
    <rPh sb="0" eb="2">
      <t>ヒガシク</t>
    </rPh>
    <rPh sb="4" eb="5">
      <t>ケイ</t>
    </rPh>
    <phoneticPr fontId="20"/>
  </si>
  <si>
    <t>HK-1①</t>
    <phoneticPr fontId="23"/>
  </si>
  <si>
    <t>HK-1②</t>
    <phoneticPr fontId="23"/>
  </si>
  <si>
    <t>HK-2①</t>
    <phoneticPr fontId="23"/>
  </si>
  <si>
    <t>HK-2②</t>
    <phoneticPr fontId="23"/>
  </si>
  <si>
    <t>HK-2③</t>
    <phoneticPr fontId="23"/>
  </si>
  <si>
    <t>HK-3</t>
    <phoneticPr fontId="23"/>
  </si>
  <si>
    <t>HK-4</t>
    <phoneticPr fontId="23"/>
  </si>
  <si>
    <t>HK-5</t>
    <phoneticPr fontId="23"/>
  </si>
  <si>
    <t>HK-7</t>
    <phoneticPr fontId="23"/>
  </si>
  <si>
    <t>香椎浜1①</t>
    <rPh sb="0" eb="3">
      <t>カシイハマ</t>
    </rPh>
    <phoneticPr fontId="23"/>
  </si>
  <si>
    <t>香椎浜1②</t>
    <rPh sb="0" eb="3">
      <t>カシイハマ</t>
    </rPh>
    <phoneticPr fontId="23"/>
  </si>
  <si>
    <t>香椎浜2①</t>
    <rPh sb="0" eb="3">
      <t>カシイハマ</t>
    </rPh>
    <phoneticPr fontId="23"/>
  </si>
  <si>
    <t>香椎浜2②</t>
    <rPh sb="0" eb="3">
      <t>カシイハマ</t>
    </rPh>
    <phoneticPr fontId="23"/>
  </si>
  <si>
    <t>香椎浜2③</t>
    <rPh sb="0" eb="3">
      <t>カシイハマ</t>
    </rPh>
    <phoneticPr fontId="23"/>
  </si>
  <si>
    <t>香椎浜3</t>
    <rPh sb="0" eb="3">
      <t>カシイハマ</t>
    </rPh>
    <phoneticPr fontId="23"/>
  </si>
  <si>
    <t>香椎浜4</t>
    <rPh sb="0" eb="3">
      <t>カシイハマ</t>
    </rPh>
    <phoneticPr fontId="23"/>
  </si>
  <si>
    <t>香椎団地</t>
    <rPh sb="0" eb="2">
      <t>カシイ</t>
    </rPh>
    <rPh sb="2" eb="4">
      <t>ダンチ</t>
    </rPh>
    <phoneticPr fontId="23"/>
  </si>
  <si>
    <t>香椎照葉3・4</t>
    <rPh sb="0" eb="2">
      <t>カシイ</t>
    </rPh>
    <rPh sb="2" eb="4">
      <t>テリハ</t>
    </rPh>
    <phoneticPr fontId="23"/>
  </si>
  <si>
    <t>香椎浜・団地・照葉</t>
    <rPh sb="0" eb="3">
      <t>カシイハマ</t>
    </rPh>
    <rPh sb="4" eb="6">
      <t>ダンチ</t>
    </rPh>
    <rPh sb="7" eb="9">
      <t>テリハ</t>
    </rPh>
    <phoneticPr fontId="20"/>
  </si>
  <si>
    <t>HL-1①</t>
    <phoneticPr fontId="23"/>
  </si>
  <si>
    <t>HL-1②</t>
    <phoneticPr fontId="23"/>
  </si>
  <si>
    <t>HL-2①</t>
    <phoneticPr fontId="23"/>
  </si>
  <si>
    <t>HL-2②</t>
    <phoneticPr fontId="23"/>
  </si>
  <si>
    <t>HL-3</t>
    <phoneticPr fontId="23"/>
  </si>
  <si>
    <t>HL-4①</t>
    <phoneticPr fontId="23"/>
  </si>
  <si>
    <t>HL-4②</t>
    <phoneticPr fontId="23"/>
  </si>
  <si>
    <t>HL-5①</t>
    <phoneticPr fontId="23"/>
  </si>
  <si>
    <t>HL-5②</t>
    <phoneticPr fontId="23"/>
  </si>
  <si>
    <t>HL-6</t>
    <phoneticPr fontId="23"/>
  </si>
  <si>
    <t>千早1①</t>
    <rPh sb="0" eb="2">
      <t>チハヤ</t>
    </rPh>
    <phoneticPr fontId="23"/>
  </si>
  <si>
    <t>千早1②</t>
    <rPh sb="0" eb="2">
      <t>チハヤ</t>
    </rPh>
    <phoneticPr fontId="23"/>
  </si>
  <si>
    <t>千早2①</t>
    <rPh sb="0" eb="2">
      <t>チハヤ</t>
    </rPh>
    <phoneticPr fontId="23"/>
  </si>
  <si>
    <t>千早2②</t>
    <rPh sb="0" eb="2">
      <t>チハヤ</t>
    </rPh>
    <phoneticPr fontId="23"/>
  </si>
  <si>
    <t>千早2③・千早3</t>
    <rPh sb="0" eb="2">
      <t>チハヤ</t>
    </rPh>
    <rPh sb="5" eb="7">
      <t>チハヤ</t>
    </rPh>
    <phoneticPr fontId="23"/>
  </si>
  <si>
    <t>千早4①</t>
    <rPh sb="0" eb="2">
      <t>チハヤ</t>
    </rPh>
    <phoneticPr fontId="23"/>
  </si>
  <si>
    <t>千早4②</t>
    <rPh sb="0" eb="2">
      <t>チハヤ</t>
    </rPh>
    <phoneticPr fontId="23"/>
  </si>
  <si>
    <t>千早5①</t>
    <rPh sb="0" eb="2">
      <t>チハヤ</t>
    </rPh>
    <phoneticPr fontId="23"/>
  </si>
  <si>
    <t>千早5②</t>
    <rPh sb="0" eb="2">
      <t>チハヤ</t>
    </rPh>
    <phoneticPr fontId="23"/>
  </si>
  <si>
    <t>千早6</t>
    <rPh sb="0" eb="2">
      <t>チハヤ</t>
    </rPh>
    <phoneticPr fontId="23"/>
  </si>
  <si>
    <t>HM-1</t>
    <phoneticPr fontId="23"/>
  </si>
  <si>
    <t>HM-2①</t>
    <phoneticPr fontId="23"/>
  </si>
  <si>
    <t>HM-2②</t>
    <phoneticPr fontId="23"/>
  </si>
  <si>
    <t>HM-3</t>
    <phoneticPr fontId="23"/>
  </si>
  <si>
    <t>HM-4</t>
    <phoneticPr fontId="23"/>
  </si>
  <si>
    <t>HM-5</t>
    <phoneticPr fontId="23"/>
  </si>
  <si>
    <t>HM-6</t>
    <phoneticPr fontId="23"/>
  </si>
  <si>
    <t>HM-7</t>
    <phoneticPr fontId="23"/>
  </si>
  <si>
    <t>HM-8</t>
    <phoneticPr fontId="23"/>
  </si>
  <si>
    <t>HM-9</t>
    <phoneticPr fontId="23"/>
  </si>
  <si>
    <t>水谷1</t>
    <rPh sb="0" eb="2">
      <t>ミズタニ</t>
    </rPh>
    <phoneticPr fontId="23"/>
  </si>
  <si>
    <t>水谷2①</t>
    <rPh sb="0" eb="2">
      <t>ミズタニ</t>
    </rPh>
    <phoneticPr fontId="23"/>
  </si>
  <si>
    <t>水谷2②</t>
    <rPh sb="0" eb="2">
      <t>ミズタニ</t>
    </rPh>
    <phoneticPr fontId="23"/>
  </si>
  <si>
    <t>水谷3</t>
    <rPh sb="0" eb="2">
      <t>ミズタニ</t>
    </rPh>
    <phoneticPr fontId="23"/>
  </si>
  <si>
    <t>舞松原1</t>
    <rPh sb="0" eb="3">
      <t>マイマツバラ</t>
    </rPh>
    <phoneticPr fontId="23"/>
  </si>
  <si>
    <t>舞松原2</t>
    <rPh sb="0" eb="3">
      <t>マイマツバラ</t>
    </rPh>
    <phoneticPr fontId="23"/>
  </si>
  <si>
    <t>舞松原3</t>
    <rPh sb="0" eb="3">
      <t>マイマツバラ</t>
    </rPh>
    <phoneticPr fontId="23"/>
  </si>
  <si>
    <t>舞松原4</t>
    <rPh sb="0" eb="3">
      <t>マイマツバラ</t>
    </rPh>
    <phoneticPr fontId="23"/>
  </si>
  <si>
    <t>舞松原5</t>
    <rPh sb="0" eb="3">
      <t>マイマツバラ</t>
    </rPh>
    <phoneticPr fontId="23"/>
  </si>
  <si>
    <t>舞松原6</t>
    <rPh sb="0" eb="3">
      <t>マイマツバラ</t>
    </rPh>
    <phoneticPr fontId="23"/>
  </si>
  <si>
    <t>千早</t>
  </si>
  <si>
    <t>千早</t>
    <rPh sb="0" eb="2">
      <t>チハヤ</t>
    </rPh>
    <phoneticPr fontId="20"/>
  </si>
  <si>
    <t>水谷・舞松原</t>
  </si>
  <si>
    <t>水谷・舞松原</t>
    <rPh sb="0" eb="2">
      <t>ミズタニ</t>
    </rPh>
    <rPh sb="3" eb="6">
      <t>マイマツバラ</t>
    </rPh>
    <phoneticPr fontId="20"/>
  </si>
  <si>
    <t>HN-1</t>
    <phoneticPr fontId="23"/>
  </si>
  <si>
    <t>HN-2</t>
    <phoneticPr fontId="23"/>
  </si>
  <si>
    <t>HN-3</t>
    <phoneticPr fontId="23"/>
  </si>
  <si>
    <t>HN-4</t>
    <phoneticPr fontId="23"/>
  </si>
  <si>
    <t>HN-5</t>
    <phoneticPr fontId="23"/>
  </si>
  <si>
    <t>HN-6①</t>
    <phoneticPr fontId="23"/>
  </si>
  <si>
    <t>HN-6②</t>
    <phoneticPr fontId="23"/>
  </si>
  <si>
    <t>HN-7</t>
    <phoneticPr fontId="23"/>
  </si>
  <si>
    <t>HN-8</t>
    <phoneticPr fontId="23"/>
  </si>
  <si>
    <t>HN-9</t>
    <phoneticPr fontId="23"/>
  </si>
  <si>
    <t>HN-10</t>
    <phoneticPr fontId="23"/>
  </si>
  <si>
    <t>HN-11</t>
    <phoneticPr fontId="23"/>
  </si>
  <si>
    <t>HN-12</t>
    <phoneticPr fontId="23"/>
  </si>
  <si>
    <t>青葉1</t>
    <rPh sb="0" eb="2">
      <t>アオバ</t>
    </rPh>
    <phoneticPr fontId="23"/>
  </si>
  <si>
    <t>青葉2</t>
    <rPh sb="0" eb="2">
      <t>アオバ</t>
    </rPh>
    <phoneticPr fontId="23"/>
  </si>
  <si>
    <t>青葉3</t>
    <rPh sb="0" eb="2">
      <t>アオバ</t>
    </rPh>
    <phoneticPr fontId="23"/>
  </si>
  <si>
    <t>青葉4・5</t>
    <rPh sb="0" eb="2">
      <t>アオバ</t>
    </rPh>
    <phoneticPr fontId="23"/>
  </si>
  <si>
    <t>青葉6</t>
    <rPh sb="0" eb="2">
      <t>アオバ</t>
    </rPh>
    <phoneticPr fontId="23"/>
  </si>
  <si>
    <t>青葉7①</t>
    <rPh sb="0" eb="2">
      <t>アオバ</t>
    </rPh>
    <phoneticPr fontId="23"/>
  </si>
  <si>
    <t>青葉7②</t>
    <rPh sb="0" eb="2">
      <t>アオバ</t>
    </rPh>
    <phoneticPr fontId="23"/>
  </si>
  <si>
    <t>みどりが丘1・みどりが丘2①</t>
    <rPh sb="4" eb="5">
      <t>オカ</t>
    </rPh>
    <rPh sb="11" eb="12">
      <t>オカ</t>
    </rPh>
    <phoneticPr fontId="23"/>
  </si>
  <si>
    <t>みどりが丘2②・みどりが丘3</t>
    <rPh sb="4" eb="5">
      <t>オカ</t>
    </rPh>
    <rPh sb="12" eb="13">
      <t>オカ</t>
    </rPh>
    <phoneticPr fontId="23"/>
  </si>
  <si>
    <t>八田1</t>
    <rPh sb="0" eb="2">
      <t>ハッタ</t>
    </rPh>
    <phoneticPr fontId="23"/>
  </si>
  <si>
    <t>八田2</t>
    <rPh sb="0" eb="2">
      <t>ハッタ</t>
    </rPh>
    <phoneticPr fontId="23"/>
  </si>
  <si>
    <t>八田3</t>
    <rPh sb="0" eb="2">
      <t>ハッタ</t>
    </rPh>
    <phoneticPr fontId="23"/>
  </si>
  <si>
    <t>八田4</t>
    <rPh sb="0" eb="2">
      <t>ハッタ</t>
    </rPh>
    <phoneticPr fontId="23"/>
  </si>
  <si>
    <t>青葉・八田</t>
  </si>
  <si>
    <t>青葉・八田</t>
    <rPh sb="0" eb="2">
      <t>アオバ</t>
    </rPh>
    <rPh sb="3" eb="5">
      <t>ハッタ</t>
    </rPh>
    <phoneticPr fontId="20"/>
  </si>
  <si>
    <t>HO-1</t>
    <phoneticPr fontId="23"/>
  </si>
  <si>
    <t>HO-2</t>
    <phoneticPr fontId="23"/>
  </si>
  <si>
    <t>HO-4</t>
    <phoneticPr fontId="23"/>
  </si>
  <si>
    <t>HO-5</t>
    <phoneticPr fontId="23"/>
  </si>
  <si>
    <t>土井1</t>
    <rPh sb="0" eb="2">
      <t>ドイ</t>
    </rPh>
    <phoneticPr fontId="23"/>
  </si>
  <si>
    <t>土井2</t>
    <rPh sb="0" eb="2">
      <t>ドイ</t>
    </rPh>
    <phoneticPr fontId="23"/>
  </si>
  <si>
    <t>多々良1</t>
    <rPh sb="0" eb="3">
      <t>タタラ</t>
    </rPh>
    <phoneticPr fontId="23"/>
  </si>
  <si>
    <t>多々良2</t>
    <rPh sb="0" eb="3">
      <t>タタラ</t>
    </rPh>
    <phoneticPr fontId="23"/>
  </si>
  <si>
    <t>土井・多々良</t>
  </si>
  <si>
    <t>土井・多々良</t>
    <rPh sb="0" eb="2">
      <t>ドイ</t>
    </rPh>
    <rPh sb="3" eb="6">
      <t>タタラ</t>
    </rPh>
    <phoneticPr fontId="20"/>
  </si>
  <si>
    <t>HP-1</t>
    <phoneticPr fontId="23"/>
  </si>
  <si>
    <t>HP-2①</t>
    <phoneticPr fontId="23"/>
  </si>
  <si>
    <t>HP-2②</t>
    <phoneticPr fontId="23"/>
  </si>
  <si>
    <t>HP-3①</t>
    <phoneticPr fontId="23"/>
  </si>
  <si>
    <t>HP-3②</t>
    <phoneticPr fontId="23"/>
  </si>
  <si>
    <t>HP-4①</t>
    <phoneticPr fontId="23"/>
  </si>
  <si>
    <t>HP-4②</t>
    <phoneticPr fontId="23"/>
  </si>
  <si>
    <t>HP-5①</t>
    <phoneticPr fontId="23"/>
  </si>
  <si>
    <t>HP-5②</t>
    <phoneticPr fontId="23"/>
  </si>
  <si>
    <t>若宮1</t>
    <rPh sb="0" eb="2">
      <t>ワカミヤ</t>
    </rPh>
    <phoneticPr fontId="23"/>
  </si>
  <si>
    <t>若宮2①</t>
    <rPh sb="0" eb="2">
      <t>ワカミヤ</t>
    </rPh>
    <phoneticPr fontId="23"/>
  </si>
  <si>
    <t>若宮2②</t>
    <rPh sb="0" eb="2">
      <t>ワカミヤ</t>
    </rPh>
    <phoneticPr fontId="23"/>
  </si>
  <si>
    <t>若宮3①</t>
    <rPh sb="0" eb="2">
      <t>ワカミヤ</t>
    </rPh>
    <phoneticPr fontId="23"/>
  </si>
  <si>
    <t>若宮3②</t>
    <rPh sb="0" eb="2">
      <t>ワカミヤ</t>
    </rPh>
    <phoneticPr fontId="23"/>
  </si>
  <si>
    <t>若宮4①</t>
    <rPh sb="0" eb="2">
      <t>ワカミヤ</t>
    </rPh>
    <phoneticPr fontId="23"/>
  </si>
  <si>
    <t>若宮4②</t>
    <rPh sb="0" eb="2">
      <t>ワカミヤ</t>
    </rPh>
    <phoneticPr fontId="23"/>
  </si>
  <si>
    <t>若宮5①</t>
    <rPh sb="0" eb="2">
      <t>ワカミヤ</t>
    </rPh>
    <phoneticPr fontId="23"/>
  </si>
  <si>
    <t>若宮5②</t>
    <rPh sb="0" eb="2">
      <t>ワカミヤ</t>
    </rPh>
    <phoneticPr fontId="23"/>
  </si>
  <si>
    <t>若宮</t>
  </si>
  <si>
    <t>若宮</t>
    <rPh sb="0" eb="2">
      <t>ワカミヤ</t>
    </rPh>
    <phoneticPr fontId="20"/>
  </si>
  <si>
    <t>HQ-1</t>
    <phoneticPr fontId="23"/>
  </si>
  <si>
    <t>HQ-2</t>
    <phoneticPr fontId="23"/>
  </si>
  <si>
    <t>HQ-3①</t>
    <phoneticPr fontId="23"/>
  </si>
  <si>
    <t>HQ-4</t>
    <phoneticPr fontId="23"/>
  </si>
  <si>
    <t>HQ-5</t>
    <phoneticPr fontId="23"/>
  </si>
  <si>
    <t>HQ-6</t>
    <phoneticPr fontId="23"/>
  </si>
  <si>
    <t>HQ-7①</t>
    <phoneticPr fontId="23"/>
  </si>
  <si>
    <t>HQ-7②</t>
    <phoneticPr fontId="23"/>
  </si>
  <si>
    <t>HQ-8①</t>
    <phoneticPr fontId="23"/>
  </si>
  <si>
    <t>HQ-8②</t>
    <phoneticPr fontId="23"/>
  </si>
  <si>
    <t>HQ-9①</t>
    <phoneticPr fontId="23"/>
  </si>
  <si>
    <t>HQ-9②</t>
    <phoneticPr fontId="23"/>
  </si>
  <si>
    <t>HQ-3②</t>
    <phoneticPr fontId="23"/>
  </si>
  <si>
    <t>松崎1</t>
    <rPh sb="0" eb="2">
      <t>マツザキ</t>
    </rPh>
    <phoneticPr fontId="23"/>
  </si>
  <si>
    <t>松崎2</t>
    <rPh sb="0" eb="2">
      <t>マツザキ</t>
    </rPh>
    <phoneticPr fontId="23"/>
  </si>
  <si>
    <t>松崎3①</t>
    <rPh sb="0" eb="2">
      <t>マツザキ</t>
    </rPh>
    <phoneticPr fontId="23"/>
  </si>
  <si>
    <t>松崎3②</t>
    <rPh sb="0" eb="2">
      <t>マツザキ</t>
    </rPh>
    <phoneticPr fontId="23"/>
  </si>
  <si>
    <t>松崎4</t>
    <rPh sb="0" eb="2">
      <t>マツザキ</t>
    </rPh>
    <phoneticPr fontId="23"/>
  </si>
  <si>
    <t>名島1</t>
    <rPh sb="0" eb="2">
      <t>ナジマ</t>
    </rPh>
    <phoneticPr fontId="23"/>
  </si>
  <si>
    <t>名島2</t>
    <rPh sb="0" eb="2">
      <t>ナジマ</t>
    </rPh>
    <phoneticPr fontId="23"/>
  </si>
  <si>
    <t>名島3①</t>
    <rPh sb="0" eb="2">
      <t>ナジマ</t>
    </rPh>
    <phoneticPr fontId="23"/>
  </si>
  <si>
    <t>名島3②</t>
    <rPh sb="0" eb="2">
      <t>ナジマ</t>
    </rPh>
    <phoneticPr fontId="23"/>
  </si>
  <si>
    <t>名島4①</t>
    <rPh sb="0" eb="2">
      <t>ナジマ</t>
    </rPh>
    <phoneticPr fontId="23"/>
  </si>
  <si>
    <t>名島4②</t>
    <rPh sb="0" eb="2">
      <t>ナジマ</t>
    </rPh>
    <phoneticPr fontId="23"/>
  </si>
  <si>
    <t>名島5①</t>
    <rPh sb="0" eb="2">
      <t>ナジマ</t>
    </rPh>
    <phoneticPr fontId="23"/>
  </si>
  <si>
    <t>名島5②</t>
    <rPh sb="0" eb="2">
      <t>ナジマ</t>
    </rPh>
    <phoneticPr fontId="23"/>
  </si>
  <si>
    <t>松崎・名島</t>
  </si>
  <si>
    <t>松崎・名島</t>
    <rPh sb="0" eb="2">
      <t>マツザキ</t>
    </rPh>
    <rPh sb="3" eb="5">
      <t>ナジマ</t>
    </rPh>
    <phoneticPr fontId="20"/>
  </si>
  <si>
    <t>貝塚団地</t>
  </si>
  <si>
    <t>箱崎1①</t>
  </si>
  <si>
    <t>箱崎1②</t>
  </si>
  <si>
    <t>箱崎1③</t>
  </si>
  <si>
    <t>箱崎2①</t>
  </si>
  <si>
    <t>箱崎2②</t>
  </si>
  <si>
    <t>箱崎3①</t>
  </si>
  <si>
    <t>箱崎3②</t>
  </si>
  <si>
    <t>箱崎4①</t>
  </si>
  <si>
    <t>箱崎4②</t>
  </si>
  <si>
    <t>箱崎5①</t>
  </si>
  <si>
    <t>箱崎5②</t>
  </si>
  <si>
    <t>箱崎6</t>
  </si>
  <si>
    <t>箱崎7①・箱崎ふ頭3①</t>
  </si>
  <si>
    <t>箱崎7②・筥松4①</t>
  </si>
  <si>
    <t>箱崎ふ頭3②</t>
  </si>
  <si>
    <t>香住ケ丘・唐原</t>
  </si>
  <si>
    <t>東区 合計</t>
    <rPh sb="0" eb="2">
      <t>ヒガシク</t>
    </rPh>
    <rPh sb="3" eb="4">
      <t>ゴウ</t>
    </rPh>
    <rPh sb="4" eb="5">
      <t>ケイ</t>
    </rPh>
    <phoneticPr fontId="20"/>
  </si>
  <si>
    <t>GA</t>
    <phoneticPr fontId="20"/>
  </si>
  <si>
    <t>GB</t>
    <phoneticPr fontId="20"/>
  </si>
  <si>
    <t>GC</t>
    <phoneticPr fontId="20"/>
  </si>
  <si>
    <t>GD</t>
    <phoneticPr fontId="20"/>
  </si>
  <si>
    <t>GE</t>
    <phoneticPr fontId="20"/>
  </si>
  <si>
    <t>SA</t>
    <phoneticPr fontId="20"/>
  </si>
  <si>
    <t>SB</t>
    <phoneticPr fontId="20"/>
  </si>
  <si>
    <t>HA</t>
  </si>
  <si>
    <t>HB</t>
  </si>
  <si>
    <t>HC</t>
  </si>
  <si>
    <t>HD</t>
  </si>
  <si>
    <t>HE</t>
  </si>
  <si>
    <t>HF</t>
  </si>
  <si>
    <t>HG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</si>
  <si>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</si>
  <si>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</si>
  <si>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</si>
  <si>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</si>
  <si>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</si>
  <si>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</si>
  <si>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</si>
  <si>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</si>
  <si>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</si>
  <si>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HT</t>
  </si>
  <si>
    <t>HU</t>
  </si>
  <si>
    <t>美和台</t>
  </si>
  <si>
    <t>和白丘・和白</t>
  </si>
  <si>
    <t>三笘</t>
  </si>
  <si>
    <t>塩浜・奈多</t>
  </si>
  <si>
    <t>高美台・和白東</t>
  </si>
  <si>
    <t>松香台・下原</t>
  </si>
  <si>
    <t>御島崎・香椎駅東、前</t>
  </si>
  <si>
    <t>香椎・香椎台</t>
  </si>
  <si>
    <t>香椎浜・団地・照葉</t>
  </si>
  <si>
    <t>貝塚団地・箱崎1</t>
  </si>
  <si>
    <t>箱崎2・東浜</t>
  </si>
  <si>
    <t>HT-1</t>
    <phoneticPr fontId="23"/>
  </si>
  <si>
    <t>HT-2①</t>
    <phoneticPr fontId="23"/>
  </si>
  <si>
    <t>HT-2②</t>
    <phoneticPr fontId="23"/>
  </si>
  <si>
    <t>HT-2③</t>
    <phoneticPr fontId="23"/>
  </si>
  <si>
    <t>HT-3①</t>
    <phoneticPr fontId="23"/>
  </si>
  <si>
    <t>HT-3②</t>
    <phoneticPr fontId="23"/>
  </si>
  <si>
    <t>HT-4①</t>
    <phoneticPr fontId="23"/>
  </si>
  <si>
    <t>HT-4②</t>
    <phoneticPr fontId="23"/>
  </si>
  <si>
    <t>HT-5①</t>
    <phoneticPr fontId="23"/>
  </si>
  <si>
    <t>HT-5②</t>
    <phoneticPr fontId="23"/>
  </si>
  <si>
    <t>貝塚・箱崎1</t>
    <rPh sb="0" eb="2">
      <t>カイヅカ</t>
    </rPh>
    <rPh sb="3" eb="5">
      <t>ハコザキ</t>
    </rPh>
    <phoneticPr fontId="23"/>
  </si>
  <si>
    <t>HU-1②</t>
    <phoneticPr fontId="23"/>
  </si>
  <si>
    <t>HU-1①</t>
    <phoneticPr fontId="23"/>
  </si>
  <si>
    <t>HU-2</t>
    <phoneticPr fontId="23"/>
  </si>
  <si>
    <t>HU-3</t>
    <phoneticPr fontId="23"/>
  </si>
  <si>
    <t>HU-4</t>
    <phoneticPr fontId="23"/>
  </si>
  <si>
    <t>HU-5</t>
    <phoneticPr fontId="23"/>
  </si>
  <si>
    <t>福津市</t>
    <rPh sb="0" eb="1">
      <t>フク</t>
    </rPh>
    <rPh sb="1" eb="3">
      <t>ツシ</t>
    </rPh>
    <phoneticPr fontId="23"/>
  </si>
  <si>
    <t>博多区</t>
    <rPh sb="0" eb="3">
      <t>ハカタク</t>
    </rPh>
    <phoneticPr fontId="23"/>
  </si>
  <si>
    <t>博多区 合計</t>
    <rPh sb="0" eb="2">
      <t>ハカタ</t>
    </rPh>
    <rPh sb="2" eb="3">
      <t>ク</t>
    </rPh>
    <rPh sb="3" eb="4">
      <t>ヒガシク</t>
    </rPh>
    <rPh sb="4" eb="6">
      <t>ゴウケイ</t>
    </rPh>
    <phoneticPr fontId="20"/>
  </si>
  <si>
    <t>美野島1①</t>
  </si>
  <si>
    <t>美野島1②</t>
  </si>
  <si>
    <t>美野島2①</t>
  </si>
  <si>
    <t>美野島2②</t>
  </si>
  <si>
    <t>美野島2③</t>
  </si>
  <si>
    <t>美野島2④</t>
  </si>
  <si>
    <t>美野島3①</t>
  </si>
  <si>
    <t>美野島3②</t>
  </si>
  <si>
    <t>美野島3③</t>
  </si>
  <si>
    <t>美野島4</t>
  </si>
  <si>
    <t>TE-1①</t>
  </si>
  <si>
    <t>TE-1②</t>
  </si>
  <si>
    <t>TE-2①</t>
  </si>
  <si>
    <t>TE-2②</t>
  </si>
  <si>
    <t>TE-2③</t>
  </si>
  <si>
    <t>TE-2④</t>
  </si>
  <si>
    <t>TE-3①</t>
  </si>
  <si>
    <t>TE-3②</t>
  </si>
  <si>
    <t>TE-3③</t>
  </si>
  <si>
    <t>TE-4</t>
  </si>
  <si>
    <t>竹下1・2</t>
    <rPh sb="0" eb="2">
      <t>タケシタ</t>
    </rPh>
    <phoneticPr fontId="1"/>
  </si>
  <si>
    <t>竹下4</t>
    <rPh sb="0" eb="2">
      <t>タケシタ</t>
    </rPh>
    <phoneticPr fontId="1"/>
  </si>
  <si>
    <t>竹下5</t>
    <rPh sb="0" eb="2">
      <t>タケシタ</t>
    </rPh>
    <phoneticPr fontId="1"/>
  </si>
  <si>
    <t>TH-1</t>
  </si>
  <si>
    <t>TH-2</t>
  </si>
  <si>
    <t>TH-3</t>
  </si>
  <si>
    <t>那珂1</t>
    <rPh sb="0" eb="2">
      <t>ナカ</t>
    </rPh>
    <phoneticPr fontId="1"/>
  </si>
  <si>
    <t>那珂2</t>
    <rPh sb="0" eb="2">
      <t>ナカ</t>
    </rPh>
    <phoneticPr fontId="1"/>
  </si>
  <si>
    <t>那珂3</t>
    <rPh sb="0" eb="2">
      <t>ナカ</t>
    </rPh>
    <phoneticPr fontId="1"/>
  </si>
  <si>
    <t>那珂4</t>
    <rPh sb="0" eb="2">
      <t>ナカ</t>
    </rPh>
    <phoneticPr fontId="1"/>
  </si>
  <si>
    <t>那珂5</t>
    <rPh sb="0" eb="2">
      <t>ナカ</t>
    </rPh>
    <phoneticPr fontId="1"/>
  </si>
  <si>
    <t>那珂6</t>
    <rPh sb="0" eb="2">
      <t>ナカ</t>
    </rPh>
    <phoneticPr fontId="1"/>
  </si>
  <si>
    <t>東光寺町1・2</t>
    <rPh sb="0" eb="4">
      <t>トウコウジマチ</t>
    </rPh>
    <phoneticPr fontId="1"/>
  </si>
  <si>
    <t>TJ-1</t>
  </si>
  <si>
    <t>TJ-2</t>
  </si>
  <si>
    <t>TJ-3</t>
  </si>
  <si>
    <t>TJ-4</t>
  </si>
  <si>
    <t>TJ-5</t>
  </si>
  <si>
    <t>TJ-6</t>
  </si>
  <si>
    <t>TJ-7</t>
  </si>
  <si>
    <t>中央区</t>
    <rPh sb="0" eb="3">
      <t>チュウオウク</t>
    </rPh>
    <phoneticPr fontId="23"/>
  </si>
  <si>
    <t>中央区 合計</t>
    <rPh sb="0" eb="2">
      <t>チュウオウ</t>
    </rPh>
    <rPh sb="2" eb="3">
      <t>ク</t>
    </rPh>
    <rPh sb="3" eb="4">
      <t>ヒガシク</t>
    </rPh>
    <rPh sb="4" eb="6">
      <t>ゴウケイ</t>
    </rPh>
    <phoneticPr fontId="20"/>
  </si>
  <si>
    <t>竹下</t>
    <rPh sb="0" eb="2">
      <t>タケシタ</t>
    </rPh>
    <phoneticPr fontId="20"/>
  </si>
  <si>
    <t>那珂・東光寺町</t>
    <rPh sb="0" eb="2">
      <t>ナカ</t>
    </rPh>
    <rPh sb="3" eb="5">
      <t>トウコウ</t>
    </rPh>
    <rPh sb="5" eb="6">
      <t>ジ</t>
    </rPh>
    <rPh sb="6" eb="7">
      <t>マチ</t>
    </rPh>
    <phoneticPr fontId="20"/>
  </si>
  <si>
    <t>薬院1①</t>
    <rPh sb="0" eb="2">
      <t>ヤクイン</t>
    </rPh>
    <phoneticPr fontId="1"/>
  </si>
  <si>
    <t>薬院1②</t>
    <rPh sb="0" eb="2">
      <t>ヤクイン</t>
    </rPh>
    <phoneticPr fontId="1"/>
  </si>
  <si>
    <t>薬院2①</t>
    <rPh sb="0" eb="2">
      <t>ヤクイン</t>
    </rPh>
    <phoneticPr fontId="1"/>
  </si>
  <si>
    <t>薬院2②</t>
    <rPh sb="0" eb="2">
      <t>ヤクイン</t>
    </rPh>
    <phoneticPr fontId="1"/>
  </si>
  <si>
    <t>薬院2③</t>
    <rPh sb="0" eb="2">
      <t>ヤクイン</t>
    </rPh>
    <phoneticPr fontId="1"/>
  </si>
  <si>
    <t>薬院2④</t>
    <rPh sb="0" eb="2">
      <t>ヤクイン</t>
    </rPh>
    <phoneticPr fontId="1"/>
  </si>
  <si>
    <t>薬院3①</t>
    <rPh sb="0" eb="2">
      <t>ヤクイン</t>
    </rPh>
    <phoneticPr fontId="1"/>
  </si>
  <si>
    <t>薬院3②</t>
    <rPh sb="0" eb="2">
      <t>ヤクイン</t>
    </rPh>
    <phoneticPr fontId="1"/>
  </si>
  <si>
    <t>薬院3③</t>
    <rPh sb="0" eb="2">
      <t>ヤクイン</t>
    </rPh>
    <phoneticPr fontId="1"/>
  </si>
  <si>
    <t>薬院4①</t>
    <rPh sb="0" eb="2">
      <t>ヤクイン</t>
    </rPh>
    <phoneticPr fontId="1"/>
  </si>
  <si>
    <t>薬院4②</t>
    <rPh sb="0" eb="2">
      <t>ヤクイン</t>
    </rPh>
    <phoneticPr fontId="1"/>
  </si>
  <si>
    <t>CE-1①</t>
  </si>
  <si>
    <t>CE-1②</t>
  </si>
  <si>
    <t>CE-2①</t>
  </si>
  <si>
    <t>CE-2②</t>
  </si>
  <si>
    <t>CE-2③</t>
  </si>
  <si>
    <t>CE-2④</t>
  </si>
  <si>
    <t>CE-3①</t>
  </si>
  <si>
    <t>CE-3②</t>
  </si>
  <si>
    <t>CE-3③</t>
  </si>
  <si>
    <t>CE-4①</t>
  </si>
  <si>
    <t>CE-4②</t>
  </si>
  <si>
    <t>平尾1①</t>
    <rPh sb="0" eb="2">
      <t>ヒラオ</t>
    </rPh>
    <phoneticPr fontId="1"/>
  </si>
  <si>
    <t>平尾1②</t>
    <rPh sb="0" eb="2">
      <t>ヒラオ</t>
    </rPh>
    <phoneticPr fontId="1"/>
  </si>
  <si>
    <t>平尾1③</t>
    <rPh sb="0" eb="2">
      <t>ヒラオ</t>
    </rPh>
    <phoneticPr fontId="1"/>
  </si>
  <si>
    <t>平尾2①</t>
    <rPh sb="0" eb="2">
      <t>ヒラオ</t>
    </rPh>
    <phoneticPr fontId="1"/>
  </si>
  <si>
    <t>平尾2②</t>
    <rPh sb="0" eb="2">
      <t>ヒラオ</t>
    </rPh>
    <phoneticPr fontId="1"/>
  </si>
  <si>
    <t>平尾2③</t>
    <rPh sb="0" eb="2">
      <t>ヒラオ</t>
    </rPh>
    <phoneticPr fontId="1"/>
  </si>
  <si>
    <t>平尾3</t>
    <rPh sb="0" eb="2">
      <t>ヒラオ</t>
    </rPh>
    <phoneticPr fontId="1"/>
  </si>
  <si>
    <t>平尾4①</t>
    <rPh sb="0" eb="2">
      <t>ヒラオ</t>
    </rPh>
    <phoneticPr fontId="1"/>
  </si>
  <si>
    <t>平尾4②</t>
    <rPh sb="0" eb="2">
      <t>ヒラオ</t>
    </rPh>
    <phoneticPr fontId="1"/>
  </si>
  <si>
    <t>平尾5①</t>
    <rPh sb="0" eb="2">
      <t>ヒラオ</t>
    </rPh>
    <phoneticPr fontId="1"/>
  </si>
  <si>
    <t>平尾5②</t>
    <rPh sb="0" eb="2">
      <t>ヒラオ</t>
    </rPh>
    <phoneticPr fontId="1"/>
  </si>
  <si>
    <t>CF-1①</t>
  </si>
  <si>
    <t>CF-1②</t>
  </si>
  <si>
    <t>CF-1③</t>
  </si>
  <si>
    <t>CF-2①</t>
  </si>
  <si>
    <t>CF-2②</t>
  </si>
  <si>
    <t>CF-2③</t>
  </si>
  <si>
    <t>CF-3</t>
  </si>
  <si>
    <t>CF-4①</t>
  </si>
  <si>
    <t>CF-4②</t>
  </si>
  <si>
    <t>CF-5①</t>
  </si>
  <si>
    <t>CF-5②</t>
  </si>
  <si>
    <t>CG-1</t>
  </si>
  <si>
    <t>CG-2</t>
  </si>
  <si>
    <t>CG-3①</t>
  </si>
  <si>
    <t>CG-3②</t>
  </si>
  <si>
    <t>CG-4</t>
  </si>
  <si>
    <t>CG-5</t>
  </si>
  <si>
    <t>大宮1</t>
    <rPh sb="0" eb="2">
      <t>オオミヤ</t>
    </rPh>
    <phoneticPr fontId="1"/>
  </si>
  <si>
    <t>大宮2</t>
    <rPh sb="0" eb="2">
      <t>オオミヤ</t>
    </rPh>
    <phoneticPr fontId="1"/>
  </si>
  <si>
    <t>白金1①</t>
    <rPh sb="0" eb="2">
      <t>シロガネ</t>
    </rPh>
    <phoneticPr fontId="1"/>
  </si>
  <si>
    <t>白金1②</t>
    <rPh sb="0" eb="2">
      <t>シロガネ</t>
    </rPh>
    <phoneticPr fontId="1"/>
  </si>
  <si>
    <t>白金2</t>
    <rPh sb="0" eb="2">
      <t>シロガネ</t>
    </rPh>
    <phoneticPr fontId="1"/>
  </si>
  <si>
    <t>那の川2</t>
    <rPh sb="0" eb="1">
      <t>ナ</t>
    </rPh>
    <rPh sb="2" eb="3">
      <t>カワ</t>
    </rPh>
    <phoneticPr fontId="1"/>
  </si>
  <si>
    <t>高砂1</t>
    <rPh sb="0" eb="2">
      <t>タカサゴ</t>
    </rPh>
    <phoneticPr fontId="1"/>
  </si>
  <si>
    <t>高砂2①</t>
    <rPh sb="0" eb="2">
      <t>タカサゴ</t>
    </rPh>
    <phoneticPr fontId="1"/>
  </si>
  <si>
    <t>高砂2②</t>
    <rPh sb="0" eb="2">
      <t>タカサゴ</t>
    </rPh>
    <phoneticPr fontId="1"/>
  </si>
  <si>
    <t>高砂2③</t>
    <rPh sb="0" eb="2">
      <t>タカサゴ</t>
    </rPh>
    <phoneticPr fontId="1"/>
  </si>
  <si>
    <t>CH-1</t>
  </si>
  <si>
    <t>CH-2①</t>
  </si>
  <si>
    <t>CH-2②</t>
  </si>
  <si>
    <t>CH-2③</t>
  </si>
  <si>
    <t>薬院</t>
    <rPh sb="0" eb="2">
      <t>ヤクイン</t>
    </rPh>
    <phoneticPr fontId="20"/>
  </si>
  <si>
    <t>平尾</t>
    <rPh sb="0" eb="2">
      <t>ヒラオ</t>
    </rPh>
    <phoneticPr fontId="20"/>
  </si>
  <si>
    <t>白金・大宮・那の川</t>
    <rPh sb="0" eb="2">
      <t>シロガネ</t>
    </rPh>
    <rPh sb="3" eb="5">
      <t>オオミヤ</t>
    </rPh>
    <rPh sb="6" eb="7">
      <t>ナ</t>
    </rPh>
    <rPh sb="8" eb="9">
      <t>カワ</t>
    </rPh>
    <phoneticPr fontId="20"/>
  </si>
  <si>
    <t>高砂</t>
    <rPh sb="0" eb="2">
      <t>タカサゴ</t>
    </rPh>
    <phoneticPr fontId="20"/>
  </si>
  <si>
    <t>南区</t>
    <rPh sb="0" eb="2">
      <t>ミナミク</t>
    </rPh>
    <phoneticPr fontId="23"/>
  </si>
  <si>
    <t>南区 合計</t>
    <rPh sb="0" eb="1">
      <t>ミナミ</t>
    </rPh>
    <rPh sb="1" eb="2">
      <t>ク</t>
    </rPh>
    <rPh sb="2" eb="3">
      <t>ヒガシク</t>
    </rPh>
    <rPh sb="3" eb="5">
      <t>ゴウケイ</t>
    </rPh>
    <phoneticPr fontId="20"/>
  </si>
  <si>
    <t>那の川1①</t>
    <rPh sb="0" eb="1">
      <t>ナ</t>
    </rPh>
    <rPh sb="2" eb="3">
      <t>カワ</t>
    </rPh>
    <phoneticPr fontId="1"/>
  </si>
  <si>
    <t>那の川1②・那の川2</t>
    <rPh sb="0" eb="1">
      <t>ナ</t>
    </rPh>
    <rPh sb="2" eb="3">
      <t>カワ</t>
    </rPh>
    <rPh sb="6" eb="7">
      <t>ナ</t>
    </rPh>
    <rPh sb="8" eb="9">
      <t>カワ</t>
    </rPh>
    <phoneticPr fontId="1"/>
  </si>
  <si>
    <t>大楠1①</t>
    <rPh sb="0" eb="2">
      <t>オオクス</t>
    </rPh>
    <phoneticPr fontId="1"/>
  </si>
  <si>
    <t>大楠1②</t>
    <rPh sb="0" eb="2">
      <t>オオクス</t>
    </rPh>
    <phoneticPr fontId="1"/>
  </si>
  <si>
    <t>大楠2①</t>
    <rPh sb="0" eb="2">
      <t>オオクス</t>
    </rPh>
    <phoneticPr fontId="1"/>
  </si>
  <si>
    <t>大楠2②</t>
    <rPh sb="0" eb="2">
      <t>オオクス</t>
    </rPh>
    <phoneticPr fontId="1"/>
  </si>
  <si>
    <t>大楠3①</t>
    <rPh sb="0" eb="2">
      <t>オオクス</t>
    </rPh>
    <phoneticPr fontId="1"/>
  </si>
  <si>
    <t>大楠3②</t>
    <rPh sb="0" eb="2">
      <t>オオクス</t>
    </rPh>
    <phoneticPr fontId="1"/>
  </si>
  <si>
    <t>MA-1①</t>
  </si>
  <si>
    <t>MA-1②</t>
  </si>
  <si>
    <t>MA-2①</t>
  </si>
  <si>
    <t>MA-2②</t>
  </si>
  <si>
    <t>MA-3①</t>
  </si>
  <si>
    <t>MA-3②</t>
  </si>
  <si>
    <t>MA-4①</t>
  </si>
  <si>
    <t>MA-4②</t>
  </si>
  <si>
    <t>高宮1①</t>
    <rPh sb="0" eb="2">
      <t>タカミヤ</t>
    </rPh>
    <phoneticPr fontId="1"/>
  </si>
  <si>
    <t>高宮1②</t>
    <rPh sb="0" eb="2">
      <t>タカミヤ</t>
    </rPh>
    <phoneticPr fontId="1"/>
  </si>
  <si>
    <t>高宮2</t>
    <rPh sb="0" eb="2">
      <t>タカミヤ</t>
    </rPh>
    <phoneticPr fontId="1"/>
  </si>
  <si>
    <t>高宮3①</t>
    <rPh sb="0" eb="2">
      <t>タカミヤ</t>
    </rPh>
    <phoneticPr fontId="1"/>
  </si>
  <si>
    <t>高宮3②</t>
    <rPh sb="0" eb="2">
      <t>タカミヤ</t>
    </rPh>
    <phoneticPr fontId="1"/>
  </si>
  <si>
    <t>高宮4</t>
    <rPh sb="0" eb="2">
      <t>タカミヤ</t>
    </rPh>
    <phoneticPr fontId="1"/>
  </si>
  <si>
    <t>高宮5</t>
    <rPh sb="0" eb="2">
      <t>タカミヤ</t>
    </rPh>
    <phoneticPr fontId="1"/>
  </si>
  <si>
    <t>市崎1</t>
    <rPh sb="0" eb="1">
      <t>イチ</t>
    </rPh>
    <rPh sb="1" eb="2">
      <t>サキ</t>
    </rPh>
    <phoneticPr fontId="1"/>
  </si>
  <si>
    <t>市崎2</t>
    <rPh sb="0" eb="1">
      <t>イチ</t>
    </rPh>
    <rPh sb="1" eb="2">
      <t>サキ</t>
    </rPh>
    <phoneticPr fontId="1"/>
  </si>
  <si>
    <t>MB-1①</t>
  </si>
  <si>
    <t>MB-1②</t>
  </si>
  <si>
    <t>MB-2</t>
  </si>
  <si>
    <t>MB-3①</t>
  </si>
  <si>
    <t>MB-3②</t>
  </si>
  <si>
    <t>MB-4</t>
  </si>
  <si>
    <t>MB-5</t>
  </si>
  <si>
    <t>MB-6</t>
  </si>
  <si>
    <t>MB-7</t>
  </si>
  <si>
    <t>清水1①</t>
    <rPh sb="0" eb="2">
      <t>シミズ</t>
    </rPh>
    <phoneticPr fontId="1"/>
  </si>
  <si>
    <t>清水1②</t>
    <rPh sb="0" eb="2">
      <t>シミズ</t>
    </rPh>
    <phoneticPr fontId="1"/>
  </si>
  <si>
    <t>清水2①</t>
    <rPh sb="0" eb="2">
      <t>シミズ</t>
    </rPh>
    <phoneticPr fontId="1"/>
  </si>
  <si>
    <t>清水2②</t>
    <rPh sb="0" eb="2">
      <t>シミズ</t>
    </rPh>
    <phoneticPr fontId="1"/>
  </si>
  <si>
    <t>清水3①</t>
    <rPh sb="0" eb="2">
      <t>シミズ</t>
    </rPh>
    <phoneticPr fontId="1"/>
  </si>
  <si>
    <t>清水3②</t>
    <rPh sb="0" eb="2">
      <t>シミズ</t>
    </rPh>
    <phoneticPr fontId="1"/>
  </si>
  <si>
    <t>清水4</t>
    <rPh sb="0" eb="2">
      <t>シミズ</t>
    </rPh>
    <phoneticPr fontId="1"/>
  </si>
  <si>
    <t>MC-1①</t>
  </si>
  <si>
    <t>MC-1②</t>
  </si>
  <si>
    <t>MC-2①</t>
  </si>
  <si>
    <t>MC-2②</t>
  </si>
  <si>
    <t>MC-3①</t>
  </si>
  <si>
    <t>MC-3②</t>
  </si>
  <si>
    <t>MC-4</t>
  </si>
  <si>
    <t>塩原1①</t>
    <rPh sb="0" eb="2">
      <t>シオバル</t>
    </rPh>
    <phoneticPr fontId="1"/>
  </si>
  <si>
    <t>塩原1②・塩原2</t>
    <rPh sb="0" eb="2">
      <t>シオバル</t>
    </rPh>
    <rPh sb="5" eb="7">
      <t>シオバル</t>
    </rPh>
    <phoneticPr fontId="1"/>
  </si>
  <si>
    <t>塩原3①</t>
    <rPh sb="0" eb="2">
      <t>シオバル</t>
    </rPh>
    <phoneticPr fontId="1"/>
  </si>
  <si>
    <t>塩原3②</t>
    <rPh sb="0" eb="2">
      <t>シオバル</t>
    </rPh>
    <phoneticPr fontId="1"/>
  </si>
  <si>
    <t>塩原3③</t>
    <rPh sb="0" eb="2">
      <t>シオバル</t>
    </rPh>
    <phoneticPr fontId="1"/>
  </si>
  <si>
    <t>塩原4①</t>
    <rPh sb="0" eb="2">
      <t>シオバル</t>
    </rPh>
    <phoneticPr fontId="1"/>
  </si>
  <si>
    <t>塩原4②</t>
    <rPh sb="0" eb="2">
      <t>シオバル</t>
    </rPh>
    <phoneticPr fontId="1"/>
  </si>
  <si>
    <t>塩原4③</t>
    <rPh sb="0" eb="2">
      <t>シオバル</t>
    </rPh>
    <phoneticPr fontId="1"/>
  </si>
  <si>
    <t>MD-1①</t>
  </si>
  <si>
    <t>MD-1②</t>
  </si>
  <si>
    <t>MD-2①</t>
  </si>
  <si>
    <t>MD-2②</t>
  </si>
  <si>
    <t>MD-2③</t>
  </si>
  <si>
    <t>MD-3①</t>
  </si>
  <si>
    <t>MD-3②</t>
  </si>
  <si>
    <t>MD-3③</t>
  </si>
  <si>
    <t>玉川町①</t>
    <rPh sb="0" eb="2">
      <t>タマガワ</t>
    </rPh>
    <rPh sb="2" eb="3">
      <t>マチ</t>
    </rPh>
    <phoneticPr fontId="1"/>
  </si>
  <si>
    <t>玉川町②</t>
    <rPh sb="0" eb="2">
      <t>タマガワ</t>
    </rPh>
    <rPh sb="2" eb="3">
      <t>マチ</t>
    </rPh>
    <phoneticPr fontId="1"/>
  </si>
  <si>
    <t>向野1①</t>
    <rPh sb="0" eb="2">
      <t>コウノ</t>
    </rPh>
    <phoneticPr fontId="1"/>
  </si>
  <si>
    <t>向野1②</t>
    <rPh sb="0" eb="2">
      <t>ムカイノ</t>
    </rPh>
    <phoneticPr fontId="1"/>
  </si>
  <si>
    <t>向野2①</t>
    <rPh sb="0" eb="2">
      <t>ムカイノ</t>
    </rPh>
    <phoneticPr fontId="1"/>
  </si>
  <si>
    <t>向野2②</t>
    <rPh sb="0" eb="2">
      <t>ムカイノ</t>
    </rPh>
    <phoneticPr fontId="1"/>
  </si>
  <si>
    <t>ME-1①</t>
  </si>
  <si>
    <t>ME-1②</t>
  </si>
  <si>
    <t>ME-2①</t>
  </si>
  <si>
    <t>ME-2②</t>
  </si>
  <si>
    <t>ME-3①</t>
  </si>
  <si>
    <t>ME-3②</t>
  </si>
  <si>
    <t>野間1①</t>
    <rPh sb="0" eb="2">
      <t>ノマ</t>
    </rPh>
    <phoneticPr fontId="1"/>
  </si>
  <si>
    <t>野間1②</t>
    <rPh sb="0" eb="2">
      <t>ノマ</t>
    </rPh>
    <phoneticPr fontId="1"/>
  </si>
  <si>
    <t>野間1③</t>
    <rPh sb="0" eb="2">
      <t>ノマ</t>
    </rPh>
    <phoneticPr fontId="1"/>
  </si>
  <si>
    <t>野間2</t>
    <rPh sb="0" eb="2">
      <t>ノマ</t>
    </rPh>
    <phoneticPr fontId="1"/>
  </si>
  <si>
    <t>野間3①</t>
    <rPh sb="0" eb="2">
      <t>ノマ</t>
    </rPh>
    <phoneticPr fontId="1"/>
  </si>
  <si>
    <t>野間3②</t>
    <rPh sb="0" eb="2">
      <t>ノマ</t>
    </rPh>
    <phoneticPr fontId="1"/>
  </si>
  <si>
    <t>野間4①</t>
    <rPh sb="0" eb="2">
      <t>ノマ</t>
    </rPh>
    <phoneticPr fontId="1"/>
  </si>
  <si>
    <t>野間4②</t>
    <rPh sb="0" eb="2">
      <t>ノマ</t>
    </rPh>
    <phoneticPr fontId="1"/>
  </si>
  <si>
    <t>MF-1①</t>
  </si>
  <si>
    <t>MF-1②</t>
  </si>
  <si>
    <t>MF-1③</t>
  </si>
  <si>
    <t>MF-2</t>
  </si>
  <si>
    <t>MF-3①</t>
  </si>
  <si>
    <t>MF-3②</t>
  </si>
  <si>
    <t>MF-4①</t>
  </si>
  <si>
    <t>MF-4②</t>
  </si>
  <si>
    <t>南大橋1</t>
    <rPh sb="0" eb="1">
      <t>ミナミ</t>
    </rPh>
    <rPh sb="1" eb="3">
      <t>オオハシ</t>
    </rPh>
    <phoneticPr fontId="1"/>
  </si>
  <si>
    <t>南大橋2</t>
    <rPh sb="0" eb="1">
      <t>ミナミ</t>
    </rPh>
    <rPh sb="1" eb="3">
      <t>オオハシ</t>
    </rPh>
    <phoneticPr fontId="1"/>
  </si>
  <si>
    <t>大橋1①</t>
    <rPh sb="0" eb="2">
      <t>オオハシ</t>
    </rPh>
    <phoneticPr fontId="1"/>
  </si>
  <si>
    <t>大橋1②</t>
    <rPh sb="0" eb="2">
      <t>オオハシ</t>
    </rPh>
    <phoneticPr fontId="1"/>
  </si>
  <si>
    <t>大橋2①</t>
    <rPh sb="0" eb="2">
      <t>オオハシ</t>
    </rPh>
    <phoneticPr fontId="1"/>
  </si>
  <si>
    <t>大橋2②</t>
    <rPh sb="0" eb="2">
      <t>オオハシ</t>
    </rPh>
    <phoneticPr fontId="1"/>
  </si>
  <si>
    <t>大橋2③</t>
    <rPh sb="0" eb="2">
      <t>オオハシ</t>
    </rPh>
    <phoneticPr fontId="1"/>
  </si>
  <si>
    <t>大橋3①</t>
    <rPh sb="0" eb="2">
      <t>オオハシ</t>
    </rPh>
    <phoneticPr fontId="1"/>
  </si>
  <si>
    <t>大橋3②</t>
    <rPh sb="0" eb="2">
      <t>オオハシ</t>
    </rPh>
    <phoneticPr fontId="1"/>
  </si>
  <si>
    <t>大橋3③</t>
    <rPh sb="0" eb="2">
      <t>オオハシ</t>
    </rPh>
    <phoneticPr fontId="1"/>
  </si>
  <si>
    <t>大橋4①</t>
    <rPh sb="0" eb="2">
      <t>オオハシ</t>
    </rPh>
    <phoneticPr fontId="1"/>
  </si>
  <si>
    <t>大橋4②</t>
    <rPh sb="0" eb="2">
      <t>オオハシ</t>
    </rPh>
    <phoneticPr fontId="1"/>
  </si>
  <si>
    <t>大橋団地</t>
    <rPh sb="0" eb="2">
      <t>オオハシ</t>
    </rPh>
    <rPh sb="2" eb="4">
      <t>ダンチ</t>
    </rPh>
    <phoneticPr fontId="1"/>
  </si>
  <si>
    <t>MG-1</t>
  </si>
  <si>
    <t>MG-2</t>
  </si>
  <si>
    <t>MG-3①</t>
  </si>
  <si>
    <t>MG-3②</t>
  </si>
  <si>
    <t>MG-4①</t>
  </si>
  <si>
    <t>MG-4②</t>
  </si>
  <si>
    <t>MG-4③</t>
  </si>
  <si>
    <t>MG-5①</t>
  </si>
  <si>
    <t>MG-5②</t>
  </si>
  <si>
    <t>MG-5③</t>
  </si>
  <si>
    <t>MG-6①</t>
  </si>
  <si>
    <t>MG-6②</t>
  </si>
  <si>
    <t>MG-7</t>
  </si>
  <si>
    <t>高木1・高木2①</t>
    <rPh sb="0" eb="2">
      <t>タカキ</t>
    </rPh>
    <rPh sb="4" eb="6">
      <t>タカキ</t>
    </rPh>
    <phoneticPr fontId="1"/>
  </si>
  <si>
    <t>高木2②・高木3</t>
    <rPh sb="0" eb="2">
      <t>タカギ</t>
    </rPh>
    <rPh sb="5" eb="7">
      <t>タカギ</t>
    </rPh>
    <phoneticPr fontId="1"/>
  </si>
  <si>
    <t>井尻1①</t>
    <rPh sb="0" eb="2">
      <t>イジリ</t>
    </rPh>
    <phoneticPr fontId="1"/>
  </si>
  <si>
    <t>井尻1②</t>
    <rPh sb="0" eb="2">
      <t>イジリ</t>
    </rPh>
    <phoneticPr fontId="1"/>
  </si>
  <si>
    <t>井尻1③</t>
    <rPh sb="0" eb="2">
      <t>イジリ</t>
    </rPh>
    <phoneticPr fontId="1"/>
  </si>
  <si>
    <t>井尻2①</t>
    <rPh sb="0" eb="2">
      <t>イジリ</t>
    </rPh>
    <phoneticPr fontId="1"/>
  </si>
  <si>
    <t>井尻2②</t>
    <rPh sb="0" eb="2">
      <t>イジリ</t>
    </rPh>
    <phoneticPr fontId="1"/>
  </si>
  <si>
    <t>井尻2③</t>
    <rPh sb="0" eb="2">
      <t>イジリ</t>
    </rPh>
    <phoneticPr fontId="1"/>
  </si>
  <si>
    <t>井尻2④</t>
    <rPh sb="0" eb="2">
      <t>イジリ</t>
    </rPh>
    <phoneticPr fontId="1"/>
  </si>
  <si>
    <t>井尻3①</t>
    <rPh sb="0" eb="2">
      <t>イジリ</t>
    </rPh>
    <phoneticPr fontId="1"/>
  </si>
  <si>
    <t>井尻3②</t>
    <rPh sb="0" eb="2">
      <t>イジリ</t>
    </rPh>
    <phoneticPr fontId="1"/>
  </si>
  <si>
    <t>井尻4①</t>
    <rPh sb="0" eb="2">
      <t>イジリ</t>
    </rPh>
    <phoneticPr fontId="1"/>
  </si>
  <si>
    <t>井尻4②</t>
    <rPh sb="0" eb="2">
      <t>イジリ</t>
    </rPh>
    <phoneticPr fontId="1"/>
  </si>
  <si>
    <t>井尻4③</t>
    <rPh sb="0" eb="2">
      <t>イジリ</t>
    </rPh>
    <phoneticPr fontId="1"/>
  </si>
  <si>
    <t>井尻5①</t>
    <rPh sb="0" eb="2">
      <t>イジリ</t>
    </rPh>
    <phoneticPr fontId="1"/>
  </si>
  <si>
    <t>井尻5②</t>
    <rPh sb="0" eb="2">
      <t>イジリ</t>
    </rPh>
    <phoneticPr fontId="1"/>
  </si>
  <si>
    <t>MH-1</t>
  </si>
  <si>
    <t>MH-2</t>
  </si>
  <si>
    <t>MH-3①</t>
  </si>
  <si>
    <t>MH-3②</t>
  </si>
  <si>
    <t>MH-3③</t>
  </si>
  <si>
    <t>MH-4①</t>
  </si>
  <si>
    <t>MH-4②</t>
  </si>
  <si>
    <t>MH-4③</t>
  </si>
  <si>
    <t>MH-4④</t>
  </si>
  <si>
    <t>MH-5①</t>
  </si>
  <si>
    <t>MH-5②</t>
  </si>
  <si>
    <t>MH-6①</t>
  </si>
  <si>
    <t>MH-6②</t>
  </si>
  <si>
    <t>MH-6③</t>
  </si>
  <si>
    <t>MH-7①</t>
  </si>
  <si>
    <t>MH-7②</t>
  </si>
  <si>
    <t>折立町</t>
    <rPh sb="0" eb="1">
      <t>オ</t>
    </rPh>
    <rPh sb="1" eb="2">
      <t>タ</t>
    </rPh>
    <rPh sb="2" eb="3">
      <t>マチ</t>
    </rPh>
    <phoneticPr fontId="1"/>
  </si>
  <si>
    <t>横手1</t>
    <rPh sb="0" eb="2">
      <t>ヨコテ</t>
    </rPh>
    <phoneticPr fontId="1"/>
  </si>
  <si>
    <t>横手2</t>
    <rPh sb="0" eb="2">
      <t>ヨコテ</t>
    </rPh>
    <phoneticPr fontId="1"/>
  </si>
  <si>
    <t>横手3①</t>
    <rPh sb="0" eb="2">
      <t>ヨコテ</t>
    </rPh>
    <phoneticPr fontId="1"/>
  </si>
  <si>
    <t>横手3②</t>
    <rPh sb="0" eb="2">
      <t>ヨコテ</t>
    </rPh>
    <phoneticPr fontId="1"/>
  </si>
  <si>
    <t>横手4</t>
    <rPh sb="0" eb="2">
      <t>ヨコテ</t>
    </rPh>
    <phoneticPr fontId="1"/>
  </si>
  <si>
    <t>MJ-1</t>
  </si>
  <si>
    <t>MJ-2</t>
  </si>
  <si>
    <t>MJ-3</t>
  </si>
  <si>
    <t>MJ-4①</t>
  </si>
  <si>
    <t>MJ-4②</t>
  </si>
  <si>
    <t>MJ-5</t>
  </si>
  <si>
    <t>三宅1</t>
    <rPh sb="0" eb="2">
      <t>ミヤケ</t>
    </rPh>
    <phoneticPr fontId="18"/>
  </si>
  <si>
    <t>三宅2</t>
    <rPh sb="0" eb="2">
      <t>ミヤケ</t>
    </rPh>
    <phoneticPr fontId="18"/>
  </si>
  <si>
    <t>三宅3①</t>
    <rPh sb="0" eb="2">
      <t>ミヤケ</t>
    </rPh>
    <phoneticPr fontId="18"/>
  </si>
  <si>
    <t>三宅3②</t>
    <rPh sb="0" eb="2">
      <t>ミヤケ</t>
    </rPh>
    <phoneticPr fontId="18"/>
  </si>
  <si>
    <t>MK-1</t>
  </si>
  <si>
    <t>MK-2</t>
  </si>
  <si>
    <t>MK-3①</t>
  </si>
  <si>
    <t>MK-3②</t>
  </si>
  <si>
    <t>城南区</t>
    <rPh sb="0" eb="3">
      <t>ジョウナンク</t>
    </rPh>
    <phoneticPr fontId="23"/>
  </si>
  <si>
    <t>城南区 合計</t>
    <rPh sb="0" eb="2">
      <t>ジョウナン</t>
    </rPh>
    <rPh sb="2" eb="3">
      <t>ク</t>
    </rPh>
    <rPh sb="3" eb="4">
      <t>ヒガシク</t>
    </rPh>
    <rPh sb="4" eb="6">
      <t>ゴウケイ</t>
    </rPh>
    <phoneticPr fontId="20"/>
  </si>
  <si>
    <t>大楠・那の川</t>
    <rPh sb="0" eb="2">
      <t>オオクス</t>
    </rPh>
    <rPh sb="3" eb="4">
      <t>ナ</t>
    </rPh>
    <rPh sb="5" eb="6">
      <t>カワ</t>
    </rPh>
    <phoneticPr fontId="20"/>
  </si>
  <si>
    <t>高宮・市崎</t>
    <rPh sb="0" eb="2">
      <t>タカミヤ</t>
    </rPh>
    <rPh sb="3" eb="4">
      <t>イチ</t>
    </rPh>
    <rPh sb="4" eb="5">
      <t>サキ</t>
    </rPh>
    <phoneticPr fontId="20"/>
  </si>
  <si>
    <t>清水</t>
    <rPh sb="0" eb="2">
      <t>シミズ</t>
    </rPh>
    <phoneticPr fontId="20"/>
  </si>
  <si>
    <t>塩原</t>
    <rPh sb="0" eb="2">
      <t>シオバル</t>
    </rPh>
    <phoneticPr fontId="20"/>
  </si>
  <si>
    <t>向野・玉川町</t>
    <rPh sb="0" eb="2">
      <t>ムカイノ</t>
    </rPh>
    <rPh sb="3" eb="6">
      <t>タマガワマチ</t>
    </rPh>
    <phoneticPr fontId="20"/>
  </si>
  <si>
    <t>野間</t>
    <rPh sb="0" eb="2">
      <t>ノマ</t>
    </rPh>
    <phoneticPr fontId="20"/>
  </si>
  <si>
    <t>大橋</t>
    <rPh sb="0" eb="2">
      <t>オオハシ</t>
    </rPh>
    <phoneticPr fontId="20"/>
  </si>
  <si>
    <t>井尻・高木</t>
    <rPh sb="0" eb="2">
      <t>イジリ</t>
    </rPh>
    <rPh sb="3" eb="5">
      <t>タカキ</t>
    </rPh>
    <phoneticPr fontId="20"/>
  </si>
  <si>
    <t>横手・折立</t>
    <rPh sb="0" eb="2">
      <t>ヨコテ</t>
    </rPh>
    <rPh sb="3" eb="5">
      <t>オリタテ</t>
    </rPh>
    <phoneticPr fontId="20"/>
  </si>
  <si>
    <t>三宅</t>
    <rPh sb="0" eb="2">
      <t>ミヤケ</t>
    </rPh>
    <phoneticPr fontId="20"/>
  </si>
  <si>
    <t>鳥飼4①</t>
    <rPh sb="0" eb="2">
      <t>トリカイ</t>
    </rPh>
    <phoneticPr fontId="2"/>
  </si>
  <si>
    <t>鳥飼4②</t>
    <rPh sb="0" eb="2">
      <t>トリカイ</t>
    </rPh>
    <phoneticPr fontId="2"/>
  </si>
  <si>
    <t>鳥飼5①</t>
    <rPh sb="0" eb="2">
      <t>トリカイ</t>
    </rPh>
    <phoneticPr fontId="2"/>
  </si>
  <si>
    <t>鳥飼5②</t>
    <rPh sb="0" eb="2">
      <t>トリカイ</t>
    </rPh>
    <phoneticPr fontId="2"/>
  </si>
  <si>
    <t>鳥飼6①</t>
    <rPh sb="0" eb="2">
      <t>トリカイ</t>
    </rPh>
    <phoneticPr fontId="2"/>
  </si>
  <si>
    <t>鳥飼6②</t>
    <rPh sb="0" eb="2">
      <t>トリカイ</t>
    </rPh>
    <phoneticPr fontId="2"/>
  </si>
  <si>
    <t>鳥飼7①</t>
    <rPh sb="0" eb="2">
      <t>トリカイ</t>
    </rPh>
    <phoneticPr fontId="2"/>
  </si>
  <si>
    <t>鳥飼7②</t>
    <rPh sb="0" eb="2">
      <t>トリカイ</t>
    </rPh>
    <phoneticPr fontId="2"/>
  </si>
  <si>
    <t>JA-1①</t>
  </si>
  <si>
    <t>JA-1②</t>
  </si>
  <si>
    <t>JA-2①</t>
  </si>
  <si>
    <t>JA-2②</t>
  </si>
  <si>
    <t>JA-3①</t>
  </si>
  <si>
    <t>JA-3②</t>
  </si>
  <si>
    <t>JA-4①</t>
  </si>
  <si>
    <t>JA-4②</t>
  </si>
  <si>
    <t>別府団地</t>
    <rPh sb="0" eb="2">
      <t>ベフ</t>
    </rPh>
    <rPh sb="2" eb="4">
      <t>ダンチ</t>
    </rPh>
    <phoneticPr fontId="2"/>
  </si>
  <si>
    <t>別府1①</t>
    <rPh sb="0" eb="2">
      <t>ベフ</t>
    </rPh>
    <phoneticPr fontId="2"/>
  </si>
  <si>
    <t>別府1②</t>
    <rPh sb="0" eb="2">
      <t>ベフ</t>
    </rPh>
    <phoneticPr fontId="2"/>
  </si>
  <si>
    <t>別府2①</t>
    <rPh sb="0" eb="2">
      <t>ベフ</t>
    </rPh>
    <phoneticPr fontId="2"/>
  </si>
  <si>
    <t>別府2②</t>
    <rPh sb="0" eb="2">
      <t>ベフ</t>
    </rPh>
    <phoneticPr fontId="2"/>
  </si>
  <si>
    <t>別府3①</t>
    <rPh sb="0" eb="2">
      <t>ベフ</t>
    </rPh>
    <phoneticPr fontId="2"/>
  </si>
  <si>
    <t>別府3②</t>
    <rPh sb="0" eb="2">
      <t>ベフ</t>
    </rPh>
    <phoneticPr fontId="2"/>
  </si>
  <si>
    <t>城西団地</t>
    <rPh sb="0" eb="2">
      <t>ジョウセイ</t>
    </rPh>
    <rPh sb="2" eb="4">
      <t>ダンチ</t>
    </rPh>
    <phoneticPr fontId="2"/>
  </si>
  <si>
    <t>別府4①</t>
    <rPh sb="0" eb="2">
      <t>ベフ</t>
    </rPh>
    <phoneticPr fontId="2"/>
  </si>
  <si>
    <t>別府4②</t>
    <rPh sb="0" eb="2">
      <t>ベフ</t>
    </rPh>
    <phoneticPr fontId="2"/>
  </si>
  <si>
    <t>別府5①</t>
    <rPh sb="0" eb="2">
      <t>ベフ</t>
    </rPh>
    <phoneticPr fontId="2"/>
  </si>
  <si>
    <t>別府5②</t>
    <rPh sb="0" eb="2">
      <t>ベフ</t>
    </rPh>
    <phoneticPr fontId="2"/>
  </si>
  <si>
    <t>別府6①</t>
    <rPh sb="0" eb="2">
      <t>ベフ</t>
    </rPh>
    <phoneticPr fontId="2"/>
  </si>
  <si>
    <t>別府6②</t>
    <rPh sb="0" eb="2">
      <t>ベフ</t>
    </rPh>
    <phoneticPr fontId="2"/>
  </si>
  <si>
    <t>別府7</t>
    <rPh sb="0" eb="2">
      <t>ベフ</t>
    </rPh>
    <phoneticPr fontId="2"/>
  </si>
  <si>
    <t>JB-1</t>
  </si>
  <si>
    <t>JB-2①</t>
  </si>
  <si>
    <t>JB-2②</t>
  </si>
  <si>
    <t>JB-3①</t>
  </si>
  <si>
    <t>JB-3②</t>
  </si>
  <si>
    <t>JB-4①</t>
  </si>
  <si>
    <t>JB-4②</t>
  </si>
  <si>
    <t>JB-5</t>
  </si>
  <si>
    <t>JB-6①</t>
  </si>
  <si>
    <t>JB-6②</t>
  </si>
  <si>
    <t>JB-7①</t>
  </si>
  <si>
    <t>JB-7②</t>
  </si>
  <si>
    <t>JB-8①</t>
  </si>
  <si>
    <t>JB-8②</t>
  </si>
  <si>
    <t>JB-9</t>
  </si>
  <si>
    <t>荒江1①</t>
    <rPh sb="0" eb="1">
      <t>アラ</t>
    </rPh>
    <rPh sb="1" eb="2">
      <t>エ</t>
    </rPh>
    <phoneticPr fontId="2"/>
  </si>
  <si>
    <t>荒江1②</t>
    <rPh sb="0" eb="1">
      <t>アラ</t>
    </rPh>
    <rPh sb="1" eb="2">
      <t>エ</t>
    </rPh>
    <phoneticPr fontId="2"/>
  </si>
  <si>
    <t>荒江団地①</t>
    <rPh sb="0" eb="1">
      <t>アラ</t>
    </rPh>
    <rPh sb="1" eb="2">
      <t>エ</t>
    </rPh>
    <rPh sb="2" eb="4">
      <t>ダンチ</t>
    </rPh>
    <phoneticPr fontId="2"/>
  </si>
  <si>
    <t>荒江団地②</t>
    <rPh sb="0" eb="1">
      <t>アラ</t>
    </rPh>
    <rPh sb="1" eb="2">
      <t>エ</t>
    </rPh>
    <rPh sb="2" eb="4">
      <t>ダンチ</t>
    </rPh>
    <phoneticPr fontId="2"/>
  </si>
  <si>
    <t>飯倉1</t>
    <rPh sb="0" eb="2">
      <t>イイクラ</t>
    </rPh>
    <phoneticPr fontId="2"/>
  </si>
  <si>
    <t>JC-1①</t>
  </si>
  <si>
    <t>JC-1②</t>
  </si>
  <si>
    <t>JC-2①</t>
  </si>
  <si>
    <t>JC-2②</t>
  </si>
  <si>
    <t>JC-3</t>
  </si>
  <si>
    <t>田島4②</t>
    <rPh sb="0" eb="2">
      <t>タジマ</t>
    </rPh>
    <phoneticPr fontId="2"/>
  </si>
  <si>
    <t>田島5・6</t>
    <rPh sb="0" eb="2">
      <t>タジマ</t>
    </rPh>
    <phoneticPr fontId="2"/>
  </si>
  <si>
    <t>茶山1・2①</t>
    <rPh sb="0" eb="2">
      <t>チャヤマ</t>
    </rPh>
    <phoneticPr fontId="2"/>
  </si>
  <si>
    <t>茶山2②・3①</t>
    <rPh sb="0" eb="2">
      <t>チャヤマ</t>
    </rPh>
    <phoneticPr fontId="2"/>
  </si>
  <si>
    <t>茶山3②・4</t>
    <rPh sb="0" eb="2">
      <t>チャヤマ</t>
    </rPh>
    <phoneticPr fontId="2"/>
  </si>
  <si>
    <t>JD-4②</t>
  </si>
  <si>
    <t>JD-5</t>
  </si>
  <si>
    <t>JD-6</t>
  </si>
  <si>
    <t>JD-7</t>
  </si>
  <si>
    <t>JD-8</t>
  </si>
  <si>
    <t>神松寺1</t>
    <rPh sb="0" eb="1">
      <t>カミ</t>
    </rPh>
    <rPh sb="1" eb="2">
      <t>マツ</t>
    </rPh>
    <rPh sb="2" eb="3">
      <t>テラ</t>
    </rPh>
    <phoneticPr fontId="2"/>
  </si>
  <si>
    <t>神松寺3①</t>
    <rPh sb="0" eb="1">
      <t>カミ</t>
    </rPh>
    <rPh sb="1" eb="2">
      <t>マツ</t>
    </rPh>
    <rPh sb="2" eb="3">
      <t>テラ</t>
    </rPh>
    <phoneticPr fontId="2"/>
  </si>
  <si>
    <t>神松寺3②</t>
    <rPh sb="0" eb="1">
      <t>カミ</t>
    </rPh>
    <rPh sb="1" eb="2">
      <t>マツ</t>
    </rPh>
    <rPh sb="2" eb="3">
      <t>テラ</t>
    </rPh>
    <phoneticPr fontId="2"/>
  </si>
  <si>
    <t>松山1</t>
    <rPh sb="0" eb="2">
      <t>マツヤマ</t>
    </rPh>
    <phoneticPr fontId="2"/>
  </si>
  <si>
    <t>JG-1</t>
  </si>
  <si>
    <t>JG-3①</t>
  </si>
  <si>
    <t>JG-3②</t>
  </si>
  <si>
    <t>JG-4</t>
  </si>
  <si>
    <t>七隈3①</t>
    <rPh sb="0" eb="2">
      <t>ナナクマ</t>
    </rPh>
    <phoneticPr fontId="2"/>
  </si>
  <si>
    <t>七隈3②</t>
    <rPh sb="0" eb="2">
      <t>ナナクマ</t>
    </rPh>
    <phoneticPr fontId="2"/>
  </si>
  <si>
    <t>JK-3①</t>
  </si>
  <si>
    <t>JK-3②</t>
  </si>
  <si>
    <t>鳥飼</t>
    <rPh sb="0" eb="2">
      <t>トリカイ</t>
    </rPh>
    <phoneticPr fontId="20"/>
  </si>
  <si>
    <t>別府・城西団地</t>
    <rPh sb="0" eb="2">
      <t>ベフ</t>
    </rPh>
    <rPh sb="3" eb="5">
      <t>ジョウセイ</t>
    </rPh>
    <rPh sb="5" eb="7">
      <t>ダンチ</t>
    </rPh>
    <phoneticPr fontId="20"/>
  </si>
  <si>
    <t>荒江・飯倉</t>
    <rPh sb="0" eb="2">
      <t>アラエ</t>
    </rPh>
    <rPh sb="3" eb="5">
      <t>イイクラ</t>
    </rPh>
    <phoneticPr fontId="20"/>
  </si>
  <si>
    <t>百道1①</t>
    <rPh sb="0" eb="1">
      <t>ヒャク</t>
    </rPh>
    <rPh sb="1" eb="2">
      <t>ミチ</t>
    </rPh>
    <phoneticPr fontId="2"/>
  </si>
  <si>
    <t>百道1②</t>
    <rPh sb="0" eb="1">
      <t>ヒャク</t>
    </rPh>
    <rPh sb="1" eb="2">
      <t>ミチ</t>
    </rPh>
    <phoneticPr fontId="2"/>
  </si>
  <si>
    <t>百道2</t>
    <rPh sb="0" eb="1">
      <t>ヒャク</t>
    </rPh>
    <rPh sb="1" eb="2">
      <t>ミチ</t>
    </rPh>
    <phoneticPr fontId="2"/>
  </si>
  <si>
    <t>百道3</t>
    <rPh sb="0" eb="1">
      <t>ヒャク</t>
    </rPh>
    <rPh sb="1" eb="2">
      <t>ミチ</t>
    </rPh>
    <phoneticPr fontId="2"/>
  </si>
  <si>
    <t>百道浜1①</t>
    <rPh sb="0" eb="1">
      <t>ヒャク</t>
    </rPh>
    <rPh sb="1" eb="2">
      <t>ミチ</t>
    </rPh>
    <rPh sb="2" eb="3">
      <t>ハマ</t>
    </rPh>
    <phoneticPr fontId="2"/>
  </si>
  <si>
    <t>百道浜1②</t>
    <rPh sb="0" eb="1">
      <t>ヒャク</t>
    </rPh>
    <rPh sb="1" eb="2">
      <t>ミチ</t>
    </rPh>
    <rPh sb="2" eb="3">
      <t>ハマ</t>
    </rPh>
    <phoneticPr fontId="2"/>
  </si>
  <si>
    <t>百道浜3①</t>
    <rPh sb="0" eb="1">
      <t>ヒャク</t>
    </rPh>
    <rPh sb="1" eb="2">
      <t>ミチ</t>
    </rPh>
    <rPh sb="2" eb="3">
      <t>ハマ</t>
    </rPh>
    <phoneticPr fontId="2"/>
  </si>
  <si>
    <t>百道浜3②</t>
    <rPh sb="0" eb="1">
      <t>ヒャク</t>
    </rPh>
    <rPh sb="1" eb="2">
      <t>ミチ</t>
    </rPh>
    <rPh sb="2" eb="3">
      <t>ハマ</t>
    </rPh>
    <phoneticPr fontId="2"/>
  </si>
  <si>
    <t>百道浜4①</t>
    <rPh sb="0" eb="1">
      <t>ヒャク</t>
    </rPh>
    <rPh sb="1" eb="2">
      <t>ミチ</t>
    </rPh>
    <rPh sb="2" eb="3">
      <t>ハマ</t>
    </rPh>
    <phoneticPr fontId="2"/>
  </si>
  <si>
    <t>百道浜4②</t>
    <rPh sb="0" eb="1">
      <t>ヒャク</t>
    </rPh>
    <rPh sb="1" eb="2">
      <t>ミチ</t>
    </rPh>
    <rPh sb="2" eb="3">
      <t>ハマ</t>
    </rPh>
    <phoneticPr fontId="2"/>
  </si>
  <si>
    <t>WA-1①</t>
  </si>
  <si>
    <t>WA-1②</t>
  </si>
  <si>
    <t>WA-2</t>
  </si>
  <si>
    <t>WA-3</t>
  </si>
  <si>
    <t>WA-4①</t>
  </si>
  <si>
    <t>WA-4②</t>
  </si>
  <si>
    <t>WA-5①</t>
  </si>
  <si>
    <t>WA-5②</t>
  </si>
  <si>
    <t>WA-6①</t>
  </si>
  <si>
    <t>WA-6②</t>
  </si>
  <si>
    <t>西新2①</t>
    <rPh sb="0" eb="1">
      <t>ニシ</t>
    </rPh>
    <rPh sb="1" eb="2">
      <t>シン</t>
    </rPh>
    <phoneticPr fontId="2"/>
  </si>
  <si>
    <t>西新2②</t>
    <rPh sb="0" eb="1">
      <t>ニシ</t>
    </rPh>
    <rPh sb="1" eb="2">
      <t>シン</t>
    </rPh>
    <phoneticPr fontId="2"/>
  </si>
  <si>
    <t>西新2③</t>
    <rPh sb="0" eb="1">
      <t>ニシ</t>
    </rPh>
    <rPh sb="1" eb="2">
      <t>シン</t>
    </rPh>
    <phoneticPr fontId="2"/>
  </si>
  <si>
    <t>西新3</t>
    <rPh sb="0" eb="1">
      <t>ニシ</t>
    </rPh>
    <rPh sb="1" eb="2">
      <t>シン</t>
    </rPh>
    <phoneticPr fontId="2"/>
  </si>
  <si>
    <t>西新5①</t>
    <rPh sb="0" eb="1">
      <t>ニシ</t>
    </rPh>
    <rPh sb="1" eb="2">
      <t>シン</t>
    </rPh>
    <phoneticPr fontId="2"/>
  </si>
  <si>
    <t>西新5②</t>
    <rPh sb="0" eb="1">
      <t>ニシ</t>
    </rPh>
    <rPh sb="1" eb="2">
      <t>シン</t>
    </rPh>
    <phoneticPr fontId="2"/>
  </si>
  <si>
    <t>西新6・7①</t>
    <rPh sb="0" eb="1">
      <t>ニシ</t>
    </rPh>
    <rPh sb="1" eb="2">
      <t>シン</t>
    </rPh>
    <phoneticPr fontId="2"/>
  </si>
  <si>
    <t>西新7②</t>
    <rPh sb="0" eb="1">
      <t>ニシ</t>
    </rPh>
    <rPh sb="1" eb="2">
      <t>シン</t>
    </rPh>
    <phoneticPr fontId="2"/>
  </si>
  <si>
    <t>WB-1①</t>
  </si>
  <si>
    <t>WB-1②</t>
  </si>
  <si>
    <t>WB-2①</t>
  </si>
  <si>
    <t>WB-2②</t>
  </si>
  <si>
    <t>WB-2③</t>
  </si>
  <si>
    <t>WB-3</t>
  </si>
  <si>
    <t>WB-4</t>
  </si>
  <si>
    <t>WB-5①</t>
  </si>
  <si>
    <t>WB-5②</t>
  </si>
  <si>
    <t>WB-6</t>
  </si>
  <si>
    <t>WB-7</t>
  </si>
  <si>
    <t>城西1①</t>
    <rPh sb="0" eb="2">
      <t>ジョウセイ</t>
    </rPh>
    <phoneticPr fontId="2"/>
  </si>
  <si>
    <t>城西1②</t>
    <rPh sb="0" eb="2">
      <t>ジョウセイ</t>
    </rPh>
    <phoneticPr fontId="2"/>
  </si>
  <si>
    <t>城西2①</t>
    <rPh sb="0" eb="2">
      <t>ジョウセイ</t>
    </rPh>
    <phoneticPr fontId="2"/>
  </si>
  <si>
    <t>城西2②</t>
    <rPh sb="0" eb="2">
      <t>ジョウセイ</t>
    </rPh>
    <phoneticPr fontId="2"/>
  </si>
  <si>
    <t>城西3①</t>
    <rPh sb="0" eb="2">
      <t>ジョウセイ</t>
    </rPh>
    <phoneticPr fontId="2"/>
  </si>
  <si>
    <t>城西3②</t>
    <rPh sb="0" eb="2">
      <t>ジョウセイ</t>
    </rPh>
    <phoneticPr fontId="2"/>
  </si>
  <si>
    <t>曙1</t>
    <rPh sb="0" eb="1">
      <t>アケボノ</t>
    </rPh>
    <phoneticPr fontId="2"/>
  </si>
  <si>
    <t>曙2</t>
    <rPh sb="0" eb="1">
      <t>アケボノ</t>
    </rPh>
    <phoneticPr fontId="2"/>
  </si>
  <si>
    <t>祖原①</t>
    <rPh sb="0" eb="1">
      <t>ソ</t>
    </rPh>
    <rPh sb="1" eb="2">
      <t>ハラ</t>
    </rPh>
    <phoneticPr fontId="2"/>
  </si>
  <si>
    <t>祖原②</t>
    <rPh sb="0" eb="1">
      <t>ソ</t>
    </rPh>
    <rPh sb="1" eb="2">
      <t>ハラ</t>
    </rPh>
    <phoneticPr fontId="2"/>
  </si>
  <si>
    <t>WC-1①</t>
  </si>
  <si>
    <t>WC-1②</t>
  </si>
  <si>
    <t>WC-2①</t>
  </si>
  <si>
    <t>WC-2②</t>
  </si>
  <si>
    <t>WC-3①</t>
  </si>
  <si>
    <t>WC-3②</t>
  </si>
  <si>
    <t>WC-4</t>
  </si>
  <si>
    <t>WC-5</t>
  </si>
  <si>
    <t>WC-6①</t>
  </si>
  <si>
    <t>WC-6②</t>
  </si>
  <si>
    <t>高取1①</t>
    <rPh sb="0" eb="2">
      <t>タカトリ</t>
    </rPh>
    <phoneticPr fontId="2"/>
  </si>
  <si>
    <t>高取1②</t>
    <rPh sb="0" eb="2">
      <t>タカトリ</t>
    </rPh>
    <phoneticPr fontId="2"/>
  </si>
  <si>
    <t>高取1③</t>
    <rPh sb="0" eb="2">
      <t>タカトリ</t>
    </rPh>
    <phoneticPr fontId="2"/>
  </si>
  <si>
    <t>高取2①</t>
    <rPh sb="0" eb="2">
      <t>タカトリ</t>
    </rPh>
    <phoneticPr fontId="2"/>
  </si>
  <si>
    <t>高取2②</t>
    <rPh sb="0" eb="2">
      <t>タカトリ</t>
    </rPh>
    <phoneticPr fontId="2"/>
  </si>
  <si>
    <t>藤崎１①</t>
    <rPh sb="0" eb="2">
      <t>フジサキ</t>
    </rPh>
    <phoneticPr fontId="2"/>
  </si>
  <si>
    <t>藤崎１②</t>
    <rPh sb="0" eb="2">
      <t>フジサキ</t>
    </rPh>
    <phoneticPr fontId="2"/>
  </si>
  <si>
    <t>藤崎2</t>
    <rPh sb="0" eb="2">
      <t>フジサキ</t>
    </rPh>
    <phoneticPr fontId="2"/>
  </si>
  <si>
    <t>弥生1・2</t>
    <rPh sb="0" eb="2">
      <t>ヤヨイ</t>
    </rPh>
    <phoneticPr fontId="2"/>
  </si>
  <si>
    <t>WD-1①</t>
  </si>
  <si>
    <t>WD-1②</t>
  </si>
  <si>
    <t>WD-1③</t>
  </si>
  <si>
    <t>WD-2①</t>
  </si>
  <si>
    <t>WD-2②</t>
  </si>
  <si>
    <t>WD-3①</t>
  </si>
  <si>
    <t>WD-3②</t>
  </si>
  <si>
    <t>WD-4</t>
  </si>
  <si>
    <t>WD-5</t>
  </si>
  <si>
    <t>室見1</t>
    <rPh sb="0" eb="2">
      <t>ムロミ</t>
    </rPh>
    <phoneticPr fontId="2"/>
  </si>
  <si>
    <t>室見2①</t>
    <rPh sb="0" eb="2">
      <t>ムロミ</t>
    </rPh>
    <phoneticPr fontId="2"/>
  </si>
  <si>
    <t>室見2②</t>
    <rPh sb="0" eb="2">
      <t>ムロミ</t>
    </rPh>
    <phoneticPr fontId="2"/>
  </si>
  <si>
    <t>室見3</t>
    <rPh sb="0" eb="2">
      <t>ムロミ</t>
    </rPh>
    <phoneticPr fontId="2"/>
  </si>
  <si>
    <t>室見4①</t>
    <rPh sb="0" eb="2">
      <t>ムロミ</t>
    </rPh>
    <phoneticPr fontId="2"/>
  </si>
  <si>
    <t>室見4②</t>
    <rPh sb="0" eb="2">
      <t>ムロミ</t>
    </rPh>
    <phoneticPr fontId="2"/>
  </si>
  <si>
    <t>室見5①</t>
    <rPh sb="0" eb="2">
      <t>ムロミ</t>
    </rPh>
    <phoneticPr fontId="2"/>
  </si>
  <si>
    <t>室見5②</t>
    <rPh sb="0" eb="2">
      <t>ムロミ</t>
    </rPh>
    <phoneticPr fontId="2"/>
  </si>
  <si>
    <t>WE-1</t>
  </si>
  <si>
    <t>WE-2①</t>
  </si>
  <si>
    <t>WE-2②</t>
  </si>
  <si>
    <t>WE-3</t>
  </si>
  <si>
    <t>WE-4①</t>
  </si>
  <si>
    <t>WE-4②</t>
  </si>
  <si>
    <t>WE-5①</t>
  </si>
  <si>
    <t>WE-5②</t>
  </si>
  <si>
    <t>昭代1</t>
    <rPh sb="0" eb="2">
      <t>アキヨ</t>
    </rPh>
    <phoneticPr fontId="2"/>
  </si>
  <si>
    <t>昭代2</t>
    <rPh sb="0" eb="2">
      <t>アキヨ</t>
    </rPh>
    <phoneticPr fontId="2"/>
  </si>
  <si>
    <t>昭代3①</t>
    <rPh sb="0" eb="2">
      <t>アキヨ</t>
    </rPh>
    <phoneticPr fontId="2"/>
  </si>
  <si>
    <t>昭代3②</t>
    <rPh sb="0" eb="2">
      <t>アキヨ</t>
    </rPh>
    <phoneticPr fontId="2"/>
  </si>
  <si>
    <t>荒江2①</t>
    <rPh sb="0" eb="1">
      <t>アラ</t>
    </rPh>
    <rPh sb="1" eb="2">
      <t>エ</t>
    </rPh>
    <phoneticPr fontId="2"/>
  </si>
  <si>
    <t>荒江2②</t>
    <rPh sb="0" eb="1">
      <t>アラ</t>
    </rPh>
    <rPh sb="1" eb="2">
      <t>エ</t>
    </rPh>
    <phoneticPr fontId="2"/>
  </si>
  <si>
    <t>荒江3①</t>
    <rPh sb="0" eb="1">
      <t>アラ</t>
    </rPh>
    <rPh sb="1" eb="2">
      <t>エ</t>
    </rPh>
    <phoneticPr fontId="2"/>
  </si>
  <si>
    <t>荒江3②</t>
    <rPh sb="0" eb="1">
      <t>アラ</t>
    </rPh>
    <rPh sb="1" eb="2">
      <t>エ</t>
    </rPh>
    <phoneticPr fontId="2"/>
  </si>
  <si>
    <t>WF-1</t>
  </si>
  <si>
    <t>WF-2</t>
  </si>
  <si>
    <t>WF-3①</t>
  </si>
  <si>
    <t>WF-3②</t>
  </si>
  <si>
    <t>WF-4①</t>
  </si>
  <si>
    <t>WF-4②</t>
  </si>
  <si>
    <t>WF-5①</t>
  </si>
  <si>
    <t>WF-5②</t>
  </si>
  <si>
    <t>原1①</t>
    <rPh sb="0" eb="1">
      <t>ハラ</t>
    </rPh>
    <phoneticPr fontId="2"/>
  </si>
  <si>
    <t>原1②</t>
    <rPh sb="0" eb="1">
      <t>ハラ</t>
    </rPh>
    <phoneticPr fontId="2"/>
  </si>
  <si>
    <t>原2</t>
    <rPh sb="0" eb="1">
      <t>ハラ</t>
    </rPh>
    <phoneticPr fontId="2"/>
  </si>
  <si>
    <t>原3</t>
    <rPh sb="0" eb="1">
      <t>ハラ</t>
    </rPh>
    <phoneticPr fontId="2"/>
  </si>
  <si>
    <t>原4①</t>
    <rPh sb="0" eb="1">
      <t>ハラ</t>
    </rPh>
    <phoneticPr fontId="2"/>
  </si>
  <si>
    <t>原4②</t>
    <rPh sb="0" eb="1">
      <t>ハラ</t>
    </rPh>
    <phoneticPr fontId="2"/>
  </si>
  <si>
    <t>原5</t>
    <rPh sb="0" eb="1">
      <t>ハラ</t>
    </rPh>
    <phoneticPr fontId="2"/>
  </si>
  <si>
    <t>原6①</t>
    <rPh sb="0" eb="1">
      <t>ハラ</t>
    </rPh>
    <phoneticPr fontId="2"/>
  </si>
  <si>
    <t>原6②</t>
    <rPh sb="0" eb="1">
      <t>ハラ</t>
    </rPh>
    <phoneticPr fontId="2"/>
  </si>
  <si>
    <t>原団地①</t>
    <rPh sb="0" eb="1">
      <t>ハラ</t>
    </rPh>
    <rPh sb="1" eb="3">
      <t>ダンチ</t>
    </rPh>
    <phoneticPr fontId="2"/>
  </si>
  <si>
    <t>原団地②</t>
    <rPh sb="0" eb="1">
      <t>ハラ</t>
    </rPh>
    <rPh sb="1" eb="3">
      <t>ダンチ</t>
    </rPh>
    <phoneticPr fontId="2"/>
  </si>
  <si>
    <t>原団地③</t>
    <rPh sb="0" eb="1">
      <t>ハラ</t>
    </rPh>
    <rPh sb="1" eb="3">
      <t>ダンチ</t>
    </rPh>
    <phoneticPr fontId="2"/>
  </si>
  <si>
    <t>原団地④</t>
    <rPh sb="0" eb="1">
      <t>ハラ</t>
    </rPh>
    <rPh sb="1" eb="3">
      <t>ダンチ</t>
    </rPh>
    <phoneticPr fontId="2"/>
  </si>
  <si>
    <t>WG-1①</t>
  </si>
  <si>
    <t>WG-1②</t>
  </si>
  <si>
    <t>WG-2</t>
  </si>
  <si>
    <t>WG-3</t>
  </si>
  <si>
    <t>WG-4①</t>
  </si>
  <si>
    <t>WG-4②</t>
  </si>
  <si>
    <t>WG-5</t>
  </si>
  <si>
    <t>WG-6①</t>
  </si>
  <si>
    <t>WG-6②</t>
  </si>
  <si>
    <t>WG-9①</t>
  </si>
  <si>
    <t>WG-9②</t>
  </si>
  <si>
    <t>WG-9③</t>
  </si>
  <si>
    <t>WG-9④</t>
  </si>
  <si>
    <t>南庄1</t>
    <rPh sb="0" eb="1">
      <t>ミナミ</t>
    </rPh>
    <rPh sb="1" eb="2">
      <t>ショウ</t>
    </rPh>
    <phoneticPr fontId="2"/>
  </si>
  <si>
    <t>南庄2</t>
    <rPh sb="0" eb="1">
      <t>ミナミ</t>
    </rPh>
    <rPh sb="1" eb="2">
      <t>ショウ</t>
    </rPh>
    <phoneticPr fontId="2"/>
  </si>
  <si>
    <t>南庄3</t>
    <rPh sb="0" eb="1">
      <t>ミナミ</t>
    </rPh>
    <rPh sb="1" eb="2">
      <t>ショウ</t>
    </rPh>
    <phoneticPr fontId="2"/>
  </si>
  <si>
    <t>南庄4①</t>
    <rPh sb="0" eb="1">
      <t>ミナミ</t>
    </rPh>
    <rPh sb="1" eb="2">
      <t>ショウ</t>
    </rPh>
    <phoneticPr fontId="2"/>
  </si>
  <si>
    <t>南庄4②</t>
    <rPh sb="0" eb="1">
      <t>ミナミ</t>
    </rPh>
    <rPh sb="1" eb="2">
      <t>ショウ</t>
    </rPh>
    <phoneticPr fontId="2"/>
  </si>
  <si>
    <t>南庄5</t>
    <rPh sb="0" eb="1">
      <t>ミナミ</t>
    </rPh>
    <rPh sb="1" eb="2">
      <t>ショウ</t>
    </rPh>
    <phoneticPr fontId="2"/>
  </si>
  <si>
    <t>南庄6①</t>
    <rPh sb="0" eb="1">
      <t>ミナミ</t>
    </rPh>
    <rPh sb="1" eb="2">
      <t>ショウ</t>
    </rPh>
    <phoneticPr fontId="2"/>
  </si>
  <si>
    <t>南庄6②</t>
    <rPh sb="0" eb="1">
      <t>ミナミ</t>
    </rPh>
    <rPh sb="1" eb="2">
      <t>ショウ</t>
    </rPh>
    <phoneticPr fontId="2"/>
  </si>
  <si>
    <t>WH-1</t>
  </si>
  <si>
    <t>WH-2</t>
  </si>
  <si>
    <t>WH-3</t>
  </si>
  <si>
    <t>WH-4①</t>
  </si>
  <si>
    <t>WH-4②</t>
  </si>
  <si>
    <t>WH-5</t>
  </si>
  <si>
    <t>WH-6①</t>
  </si>
  <si>
    <t>WH-6②</t>
  </si>
  <si>
    <t>小田部1①</t>
    <rPh sb="0" eb="3">
      <t>オタベ</t>
    </rPh>
    <phoneticPr fontId="2"/>
  </si>
  <si>
    <t>小田部1②</t>
    <rPh sb="0" eb="3">
      <t>オタベ</t>
    </rPh>
    <phoneticPr fontId="2"/>
  </si>
  <si>
    <t>小田部2</t>
    <rPh sb="0" eb="3">
      <t>オタベ</t>
    </rPh>
    <phoneticPr fontId="2"/>
  </si>
  <si>
    <t>小田部3</t>
    <rPh sb="0" eb="3">
      <t>オタベ</t>
    </rPh>
    <phoneticPr fontId="2"/>
  </si>
  <si>
    <t>小田部4</t>
    <rPh sb="0" eb="3">
      <t>オタベ</t>
    </rPh>
    <phoneticPr fontId="2"/>
  </si>
  <si>
    <t>小田部5①</t>
    <rPh sb="0" eb="3">
      <t>オタベ</t>
    </rPh>
    <phoneticPr fontId="2"/>
  </si>
  <si>
    <t>小田部5②・6</t>
    <rPh sb="0" eb="3">
      <t>オタベ</t>
    </rPh>
    <phoneticPr fontId="2"/>
  </si>
  <si>
    <t>小田部7</t>
    <rPh sb="0" eb="3">
      <t>オタベ</t>
    </rPh>
    <phoneticPr fontId="2"/>
  </si>
  <si>
    <t>室住団地①</t>
    <rPh sb="0" eb="2">
      <t>ムロズミ</t>
    </rPh>
    <rPh sb="2" eb="4">
      <t>ダンチ</t>
    </rPh>
    <phoneticPr fontId="2"/>
  </si>
  <si>
    <t>室住団地②</t>
    <rPh sb="0" eb="2">
      <t>ムロズミ</t>
    </rPh>
    <rPh sb="2" eb="4">
      <t>ダンチ</t>
    </rPh>
    <phoneticPr fontId="2"/>
  </si>
  <si>
    <t>室住団地③</t>
    <rPh sb="0" eb="2">
      <t>ムロズミ</t>
    </rPh>
    <rPh sb="2" eb="4">
      <t>ダンチ</t>
    </rPh>
    <phoneticPr fontId="2"/>
  </si>
  <si>
    <t>室住団地④</t>
    <rPh sb="0" eb="2">
      <t>ムロズミ</t>
    </rPh>
    <rPh sb="2" eb="4">
      <t>ダンチ</t>
    </rPh>
    <phoneticPr fontId="2"/>
  </si>
  <si>
    <t>WJ-1①</t>
  </si>
  <si>
    <t>WJ-1②</t>
  </si>
  <si>
    <t>WJ-2</t>
  </si>
  <si>
    <t>WJ-3</t>
  </si>
  <si>
    <t>WJ-4</t>
  </si>
  <si>
    <t>WJ-5</t>
  </si>
  <si>
    <t>WJ-6</t>
  </si>
  <si>
    <t>WJ-7</t>
  </si>
  <si>
    <t>WJ-8①</t>
  </si>
  <si>
    <t>WJ-8②</t>
  </si>
  <si>
    <t>WJ-8③</t>
  </si>
  <si>
    <t>WJ-8④</t>
  </si>
  <si>
    <t>早良区①</t>
    <rPh sb="0" eb="3">
      <t>サワラク</t>
    </rPh>
    <phoneticPr fontId="23"/>
  </si>
  <si>
    <t>賀茂2①</t>
    <rPh sb="0" eb="1">
      <t>ガ</t>
    </rPh>
    <rPh sb="1" eb="2">
      <t>シゲル</t>
    </rPh>
    <phoneticPr fontId="2"/>
  </si>
  <si>
    <t>賀茂2②</t>
    <rPh sb="0" eb="1">
      <t>ガ</t>
    </rPh>
    <rPh sb="1" eb="2">
      <t>シゲル</t>
    </rPh>
    <phoneticPr fontId="2"/>
  </si>
  <si>
    <t>賀茂3</t>
    <rPh sb="0" eb="1">
      <t>ガ</t>
    </rPh>
    <rPh sb="1" eb="2">
      <t>シゲル</t>
    </rPh>
    <phoneticPr fontId="2"/>
  </si>
  <si>
    <t>干隈3</t>
    <rPh sb="0" eb="1">
      <t>ホ</t>
    </rPh>
    <rPh sb="1" eb="2">
      <t>クマ</t>
    </rPh>
    <phoneticPr fontId="2"/>
  </si>
  <si>
    <t>干隈4</t>
    <rPh sb="0" eb="1">
      <t>ホ</t>
    </rPh>
    <rPh sb="1" eb="2">
      <t>クマ</t>
    </rPh>
    <phoneticPr fontId="2"/>
  </si>
  <si>
    <t>干隈5</t>
    <rPh sb="0" eb="1">
      <t>ホ</t>
    </rPh>
    <rPh sb="1" eb="2">
      <t>クマ</t>
    </rPh>
    <phoneticPr fontId="2"/>
  </si>
  <si>
    <t>干隈6</t>
    <rPh sb="0" eb="1">
      <t>ホ</t>
    </rPh>
    <rPh sb="1" eb="2">
      <t>クマ</t>
    </rPh>
    <phoneticPr fontId="2"/>
  </si>
  <si>
    <t>WM-3①</t>
  </si>
  <si>
    <t>WM-3②</t>
  </si>
  <si>
    <t>WM-4</t>
  </si>
  <si>
    <t>WM-6</t>
  </si>
  <si>
    <t>WM-7</t>
  </si>
  <si>
    <t>WM-8</t>
  </si>
  <si>
    <t>WM-9</t>
  </si>
  <si>
    <t>次郎丸1</t>
    <rPh sb="0" eb="3">
      <t>ジロウマル</t>
    </rPh>
    <phoneticPr fontId="2"/>
  </si>
  <si>
    <t>次郎丸3①</t>
    <rPh sb="0" eb="3">
      <t>ジロウマル</t>
    </rPh>
    <phoneticPr fontId="2"/>
  </si>
  <si>
    <t>次郎丸3②</t>
    <rPh sb="0" eb="3">
      <t>ジロウマル</t>
    </rPh>
    <phoneticPr fontId="2"/>
  </si>
  <si>
    <t>次郎丸4</t>
    <rPh sb="0" eb="3">
      <t>ジロウマル</t>
    </rPh>
    <phoneticPr fontId="2"/>
  </si>
  <si>
    <t>WN-1</t>
  </si>
  <si>
    <t>WN-3①</t>
  </si>
  <si>
    <t>WN-3②</t>
  </si>
  <si>
    <t>WN-4</t>
  </si>
  <si>
    <t>百道・百道浜</t>
    <rPh sb="0" eb="2">
      <t>モモチ</t>
    </rPh>
    <rPh sb="3" eb="6">
      <t>モモチハマ</t>
    </rPh>
    <phoneticPr fontId="20"/>
  </si>
  <si>
    <t>西新</t>
    <rPh sb="0" eb="2">
      <t>ニシジン</t>
    </rPh>
    <phoneticPr fontId="20"/>
  </si>
  <si>
    <t>城西・曙・祖原</t>
    <rPh sb="0" eb="2">
      <t>ジョウサイ</t>
    </rPh>
    <rPh sb="3" eb="4">
      <t>アケボノ</t>
    </rPh>
    <rPh sb="5" eb="7">
      <t>ソハラ</t>
    </rPh>
    <phoneticPr fontId="20"/>
  </si>
  <si>
    <t>高取・藤崎・弥生</t>
    <rPh sb="0" eb="2">
      <t>タカトリ</t>
    </rPh>
    <rPh sb="3" eb="5">
      <t>フジサキ</t>
    </rPh>
    <rPh sb="6" eb="8">
      <t>ヤヨイ</t>
    </rPh>
    <phoneticPr fontId="20"/>
  </si>
  <si>
    <t>室見</t>
    <rPh sb="0" eb="2">
      <t>ムロミ</t>
    </rPh>
    <phoneticPr fontId="20"/>
  </si>
  <si>
    <t>昭代・荒江</t>
    <rPh sb="0" eb="2">
      <t>ショウダイ</t>
    </rPh>
    <rPh sb="3" eb="5">
      <t>アラエ</t>
    </rPh>
    <phoneticPr fontId="20"/>
  </si>
  <si>
    <t>原</t>
    <rPh sb="0" eb="1">
      <t>ハラ</t>
    </rPh>
    <phoneticPr fontId="20"/>
  </si>
  <si>
    <t>南庄</t>
    <rPh sb="0" eb="2">
      <t>ミナミショウ</t>
    </rPh>
    <phoneticPr fontId="20"/>
  </si>
  <si>
    <t>小田部・室住D</t>
    <rPh sb="0" eb="3">
      <t>コタベ</t>
    </rPh>
    <rPh sb="4" eb="6">
      <t>ムロズミ</t>
    </rPh>
    <phoneticPr fontId="20"/>
  </si>
  <si>
    <t>次郎丸</t>
    <rPh sb="0" eb="3">
      <t>ジロウマル</t>
    </rPh>
    <phoneticPr fontId="20"/>
  </si>
  <si>
    <t>西区</t>
    <rPh sb="0" eb="1">
      <t>ニシ</t>
    </rPh>
    <rPh sb="1" eb="2">
      <t>ク</t>
    </rPh>
    <phoneticPr fontId="23"/>
  </si>
  <si>
    <t>西区 合計</t>
    <rPh sb="0" eb="1">
      <t>ニシ</t>
    </rPh>
    <rPh sb="1" eb="2">
      <t>ク</t>
    </rPh>
    <rPh sb="2" eb="3">
      <t>ヒガシク</t>
    </rPh>
    <rPh sb="3" eb="5">
      <t>ゴウケイ</t>
    </rPh>
    <phoneticPr fontId="20"/>
  </si>
  <si>
    <t>豊浜１</t>
    <rPh sb="0" eb="1">
      <t>ユタカ</t>
    </rPh>
    <rPh sb="1" eb="2">
      <t>ハマ</t>
    </rPh>
    <phoneticPr fontId="2"/>
  </si>
  <si>
    <t>豊浜2</t>
    <rPh sb="0" eb="1">
      <t>ユタカ</t>
    </rPh>
    <rPh sb="1" eb="2">
      <t>ハマ</t>
    </rPh>
    <phoneticPr fontId="2"/>
  </si>
  <si>
    <t>愛宕浜1</t>
    <rPh sb="0" eb="2">
      <t>アタゴ</t>
    </rPh>
    <rPh sb="2" eb="3">
      <t>ハマ</t>
    </rPh>
    <phoneticPr fontId="2"/>
  </si>
  <si>
    <t>愛宕浜2①</t>
    <rPh sb="0" eb="2">
      <t>アタゴ</t>
    </rPh>
    <rPh sb="2" eb="3">
      <t>ハマ</t>
    </rPh>
    <phoneticPr fontId="2"/>
  </si>
  <si>
    <t>愛宕浜2②</t>
    <rPh sb="0" eb="2">
      <t>アタゴ</t>
    </rPh>
    <rPh sb="2" eb="3">
      <t>ハマ</t>
    </rPh>
    <phoneticPr fontId="2"/>
  </si>
  <si>
    <t>愛宕浜2③</t>
    <rPh sb="0" eb="2">
      <t>アタゴ</t>
    </rPh>
    <rPh sb="2" eb="3">
      <t>ハマ</t>
    </rPh>
    <phoneticPr fontId="2"/>
  </si>
  <si>
    <t>愛宕浜4</t>
    <rPh sb="0" eb="2">
      <t>アタゴ</t>
    </rPh>
    <rPh sb="2" eb="3">
      <t>ハマ</t>
    </rPh>
    <phoneticPr fontId="2"/>
  </si>
  <si>
    <t>NA-1</t>
  </si>
  <si>
    <t>NA-2</t>
  </si>
  <si>
    <t>NA-3</t>
  </si>
  <si>
    <t>NA-4①</t>
  </si>
  <si>
    <t>NA-4②</t>
  </si>
  <si>
    <t>NA-4③</t>
  </si>
  <si>
    <t>NA-5</t>
  </si>
  <si>
    <t>愛宕１①</t>
    <rPh sb="0" eb="2">
      <t>アタゴ</t>
    </rPh>
    <phoneticPr fontId="2"/>
  </si>
  <si>
    <t>愛宕１②</t>
    <rPh sb="0" eb="2">
      <t>アタゴ</t>
    </rPh>
    <phoneticPr fontId="2"/>
  </si>
  <si>
    <t>愛宕2①</t>
    <rPh sb="0" eb="2">
      <t>アタゴ</t>
    </rPh>
    <phoneticPr fontId="2"/>
  </si>
  <si>
    <t>愛宕2②</t>
    <rPh sb="0" eb="2">
      <t>アタゴ</t>
    </rPh>
    <phoneticPr fontId="2"/>
  </si>
  <si>
    <t>愛宕3</t>
    <rPh sb="0" eb="2">
      <t>アタゴ</t>
    </rPh>
    <phoneticPr fontId="2"/>
  </si>
  <si>
    <t>愛宕4</t>
    <rPh sb="0" eb="2">
      <t>アタゴ</t>
    </rPh>
    <phoneticPr fontId="2"/>
  </si>
  <si>
    <t>愛宕南1</t>
    <rPh sb="0" eb="2">
      <t>アタゴ</t>
    </rPh>
    <rPh sb="2" eb="3">
      <t>ミナミ</t>
    </rPh>
    <phoneticPr fontId="2"/>
  </si>
  <si>
    <t>愛宕南2</t>
    <rPh sb="0" eb="2">
      <t>アタゴ</t>
    </rPh>
    <rPh sb="2" eb="3">
      <t>ミナミ</t>
    </rPh>
    <phoneticPr fontId="2"/>
  </si>
  <si>
    <t>NB-1①</t>
  </si>
  <si>
    <t>NB-1②</t>
  </si>
  <si>
    <t>NB-2①</t>
  </si>
  <si>
    <t>NB-2②</t>
  </si>
  <si>
    <t>NB-3</t>
  </si>
  <si>
    <t>NB-4</t>
  </si>
  <si>
    <t>NB-5</t>
  </si>
  <si>
    <t>NB-6</t>
  </si>
  <si>
    <t>姪の浜１①</t>
    <rPh sb="0" eb="1">
      <t>メイ</t>
    </rPh>
    <rPh sb="2" eb="3">
      <t>ハマ</t>
    </rPh>
    <phoneticPr fontId="2"/>
  </si>
  <si>
    <t>姪の浜１②</t>
    <rPh sb="0" eb="1">
      <t>メイ</t>
    </rPh>
    <rPh sb="2" eb="3">
      <t>ハマ</t>
    </rPh>
    <phoneticPr fontId="2"/>
  </si>
  <si>
    <t>姪の浜2①</t>
    <rPh sb="0" eb="1">
      <t>メイ</t>
    </rPh>
    <rPh sb="2" eb="3">
      <t>ハマ</t>
    </rPh>
    <phoneticPr fontId="2"/>
  </si>
  <si>
    <t>姪の浜2②</t>
    <rPh sb="0" eb="1">
      <t>メイ</t>
    </rPh>
    <rPh sb="2" eb="3">
      <t>ハマ</t>
    </rPh>
    <phoneticPr fontId="2"/>
  </si>
  <si>
    <t>姪の浜2③</t>
    <rPh sb="0" eb="1">
      <t>メイ</t>
    </rPh>
    <rPh sb="2" eb="3">
      <t>ハマ</t>
    </rPh>
    <phoneticPr fontId="2"/>
  </si>
  <si>
    <t>姪の浜3①</t>
    <rPh sb="0" eb="1">
      <t>メイ</t>
    </rPh>
    <rPh sb="2" eb="3">
      <t>ハマ</t>
    </rPh>
    <phoneticPr fontId="2"/>
  </si>
  <si>
    <t>姪の浜3②</t>
    <rPh sb="0" eb="1">
      <t>メイ</t>
    </rPh>
    <rPh sb="2" eb="3">
      <t>ハマ</t>
    </rPh>
    <phoneticPr fontId="2"/>
  </si>
  <si>
    <t>姪の浜3③</t>
    <rPh sb="0" eb="1">
      <t>メイ</t>
    </rPh>
    <rPh sb="2" eb="3">
      <t>ハマ</t>
    </rPh>
    <phoneticPr fontId="2"/>
  </si>
  <si>
    <t>姪の浜4①</t>
    <rPh sb="0" eb="1">
      <t>メイ</t>
    </rPh>
    <rPh sb="2" eb="3">
      <t>ハマ</t>
    </rPh>
    <phoneticPr fontId="2"/>
  </si>
  <si>
    <t>姪の浜4②</t>
    <rPh sb="0" eb="1">
      <t>メイ</t>
    </rPh>
    <rPh sb="2" eb="3">
      <t>ハマ</t>
    </rPh>
    <phoneticPr fontId="2"/>
  </si>
  <si>
    <t>姪の浜5①</t>
    <rPh sb="0" eb="1">
      <t>メイ</t>
    </rPh>
    <rPh sb="2" eb="3">
      <t>ハマ</t>
    </rPh>
    <phoneticPr fontId="2"/>
  </si>
  <si>
    <t>姪の浜5②</t>
    <rPh sb="0" eb="1">
      <t>メイ</t>
    </rPh>
    <rPh sb="2" eb="3">
      <t>ハマ</t>
    </rPh>
    <phoneticPr fontId="2"/>
  </si>
  <si>
    <t>姪の浜6①</t>
    <rPh sb="0" eb="1">
      <t>メイ</t>
    </rPh>
    <rPh sb="2" eb="3">
      <t>ハマ</t>
    </rPh>
    <phoneticPr fontId="2"/>
  </si>
  <si>
    <t>姪の浜6②</t>
    <rPh sb="0" eb="1">
      <t>メイ</t>
    </rPh>
    <rPh sb="2" eb="3">
      <t>ハマ</t>
    </rPh>
    <phoneticPr fontId="2"/>
  </si>
  <si>
    <t>NC-1①</t>
  </si>
  <si>
    <t>NC-1②</t>
  </si>
  <si>
    <t>NC-2①</t>
  </si>
  <si>
    <t>NC-2②</t>
  </si>
  <si>
    <t>NC-2③</t>
  </si>
  <si>
    <t>NC-3①</t>
  </si>
  <si>
    <t>NC-4①</t>
  </si>
  <si>
    <t>NC-4②</t>
  </si>
  <si>
    <t>NC-5①</t>
  </si>
  <si>
    <t>NC-5②</t>
  </si>
  <si>
    <t>NC-6①</t>
  </si>
  <si>
    <t>NC-6②</t>
  </si>
  <si>
    <t>姪浜駅南1①</t>
    <rPh sb="0" eb="2">
      <t>メイノハマ</t>
    </rPh>
    <rPh sb="2" eb="3">
      <t>エキ</t>
    </rPh>
    <rPh sb="3" eb="4">
      <t>ミナミ</t>
    </rPh>
    <phoneticPr fontId="2"/>
  </si>
  <si>
    <t>姪浜駅南1②</t>
    <rPh sb="0" eb="2">
      <t>メイノハマ</t>
    </rPh>
    <rPh sb="2" eb="3">
      <t>エキ</t>
    </rPh>
    <rPh sb="3" eb="4">
      <t>ミナミ</t>
    </rPh>
    <phoneticPr fontId="2"/>
  </si>
  <si>
    <t>姪浜駅南2①</t>
    <rPh sb="0" eb="2">
      <t>メイノハマ</t>
    </rPh>
    <rPh sb="2" eb="3">
      <t>エキ</t>
    </rPh>
    <rPh sb="3" eb="4">
      <t>ミナミ</t>
    </rPh>
    <phoneticPr fontId="2"/>
  </si>
  <si>
    <t>姪浜駅南2②</t>
    <rPh sb="0" eb="2">
      <t>メイノハマ</t>
    </rPh>
    <rPh sb="2" eb="3">
      <t>エキ</t>
    </rPh>
    <rPh sb="3" eb="4">
      <t>ミナミ</t>
    </rPh>
    <phoneticPr fontId="2"/>
  </si>
  <si>
    <t>姪浜駅南3</t>
    <rPh sb="0" eb="2">
      <t>メイノハマ</t>
    </rPh>
    <rPh sb="2" eb="3">
      <t>エキ</t>
    </rPh>
    <rPh sb="3" eb="4">
      <t>ミナミ</t>
    </rPh>
    <phoneticPr fontId="2"/>
  </si>
  <si>
    <t>姪浜駅南4①</t>
    <rPh sb="0" eb="2">
      <t>メイノハマ</t>
    </rPh>
    <rPh sb="2" eb="3">
      <t>エキ</t>
    </rPh>
    <rPh sb="3" eb="4">
      <t>ミナミ</t>
    </rPh>
    <phoneticPr fontId="2"/>
  </si>
  <si>
    <t>姪浜駅南4②</t>
    <rPh sb="0" eb="2">
      <t>メイノハマ</t>
    </rPh>
    <rPh sb="2" eb="3">
      <t>エキ</t>
    </rPh>
    <rPh sb="3" eb="4">
      <t>ミナミ</t>
    </rPh>
    <phoneticPr fontId="2"/>
  </si>
  <si>
    <t>ND-1①</t>
  </si>
  <si>
    <t>ND-1②</t>
  </si>
  <si>
    <t>ND-2①</t>
  </si>
  <si>
    <t>ND-2②</t>
  </si>
  <si>
    <t>ND-3</t>
  </si>
  <si>
    <t>ND-4①</t>
  </si>
  <si>
    <t>ND-4②</t>
  </si>
  <si>
    <t>小戸1①</t>
    <rPh sb="0" eb="1">
      <t>コ</t>
    </rPh>
    <rPh sb="1" eb="2">
      <t>ト</t>
    </rPh>
    <phoneticPr fontId="2"/>
  </si>
  <si>
    <t>小戸1②</t>
    <rPh sb="0" eb="1">
      <t>コ</t>
    </rPh>
    <rPh sb="1" eb="2">
      <t>ト</t>
    </rPh>
    <phoneticPr fontId="2"/>
  </si>
  <si>
    <t>小戸3①</t>
    <rPh sb="0" eb="1">
      <t>コ</t>
    </rPh>
    <rPh sb="1" eb="2">
      <t>ト</t>
    </rPh>
    <phoneticPr fontId="2"/>
  </si>
  <si>
    <t>小戸3②</t>
    <rPh sb="0" eb="1">
      <t>コ</t>
    </rPh>
    <rPh sb="1" eb="2">
      <t>ト</t>
    </rPh>
    <phoneticPr fontId="2"/>
  </si>
  <si>
    <t>小戸4①</t>
    <rPh sb="0" eb="1">
      <t>コ</t>
    </rPh>
    <rPh sb="1" eb="2">
      <t>ト</t>
    </rPh>
    <phoneticPr fontId="2"/>
  </si>
  <si>
    <t>小戸4②</t>
    <rPh sb="0" eb="1">
      <t>コ</t>
    </rPh>
    <rPh sb="1" eb="2">
      <t>ト</t>
    </rPh>
    <phoneticPr fontId="2"/>
  </si>
  <si>
    <t>小戸4③</t>
    <rPh sb="0" eb="1">
      <t>コ</t>
    </rPh>
    <rPh sb="1" eb="2">
      <t>ト</t>
    </rPh>
    <phoneticPr fontId="2"/>
  </si>
  <si>
    <t>小戸5</t>
    <rPh sb="0" eb="1">
      <t>コ</t>
    </rPh>
    <rPh sb="1" eb="2">
      <t>ト</t>
    </rPh>
    <phoneticPr fontId="2"/>
  </si>
  <si>
    <t>NE-1①</t>
  </si>
  <si>
    <t>NE-1②</t>
  </si>
  <si>
    <t>NE-2①</t>
  </si>
  <si>
    <t>NE-2②</t>
  </si>
  <si>
    <t>NE-3①</t>
  </si>
  <si>
    <t>NE-3②</t>
  </si>
  <si>
    <t>NE-3③</t>
  </si>
  <si>
    <t>NE-4</t>
  </si>
  <si>
    <t>内浜1①</t>
    <rPh sb="0" eb="1">
      <t>ウチ</t>
    </rPh>
    <rPh sb="1" eb="2">
      <t>ハマ</t>
    </rPh>
    <phoneticPr fontId="2"/>
  </si>
  <si>
    <t>内浜1②</t>
    <rPh sb="0" eb="1">
      <t>ウチ</t>
    </rPh>
    <rPh sb="1" eb="2">
      <t>ハマ</t>
    </rPh>
    <phoneticPr fontId="2"/>
  </si>
  <si>
    <t>内浜1③</t>
    <rPh sb="0" eb="1">
      <t>ウチ</t>
    </rPh>
    <rPh sb="1" eb="2">
      <t>ハマ</t>
    </rPh>
    <phoneticPr fontId="2"/>
  </si>
  <si>
    <t>内浜2①</t>
    <rPh sb="0" eb="1">
      <t>ウチ</t>
    </rPh>
    <rPh sb="1" eb="2">
      <t>ハマ</t>
    </rPh>
    <phoneticPr fontId="2"/>
  </si>
  <si>
    <t>内浜2②</t>
    <rPh sb="0" eb="1">
      <t>ウチ</t>
    </rPh>
    <rPh sb="1" eb="2">
      <t>ハマ</t>
    </rPh>
    <phoneticPr fontId="2"/>
  </si>
  <si>
    <t>内浜2③</t>
    <rPh sb="0" eb="1">
      <t>ウチ</t>
    </rPh>
    <rPh sb="1" eb="2">
      <t>ハマ</t>
    </rPh>
    <phoneticPr fontId="2"/>
  </si>
  <si>
    <t>下山門1</t>
    <rPh sb="0" eb="1">
      <t>シタ</t>
    </rPh>
    <rPh sb="1" eb="2">
      <t>ヤマ</t>
    </rPh>
    <rPh sb="2" eb="3">
      <t>モン</t>
    </rPh>
    <phoneticPr fontId="2"/>
  </si>
  <si>
    <t>下山門2</t>
    <rPh sb="0" eb="1">
      <t>シタ</t>
    </rPh>
    <rPh sb="1" eb="2">
      <t>ヤマ</t>
    </rPh>
    <rPh sb="2" eb="3">
      <t>モン</t>
    </rPh>
    <phoneticPr fontId="2"/>
  </si>
  <si>
    <t>下山門3</t>
    <rPh sb="0" eb="1">
      <t>シタ</t>
    </rPh>
    <rPh sb="1" eb="2">
      <t>ヤマ</t>
    </rPh>
    <rPh sb="2" eb="3">
      <t>モン</t>
    </rPh>
    <phoneticPr fontId="2"/>
  </si>
  <si>
    <t>下山門4</t>
    <rPh sb="0" eb="1">
      <t>シタ</t>
    </rPh>
    <rPh sb="1" eb="2">
      <t>ヤマ</t>
    </rPh>
    <rPh sb="2" eb="3">
      <t>モン</t>
    </rPh>
    <phoneticPr fontId="2"/>
  </si>
  <si>
    <t>大町団地</t>
    <rPh sb="0" eb="2">
      <t>オオマチ</t>
    </rPh>
    <rPh sb="2" eb="4">
      <t>ダンチ</t>
    </rPh>
    <phoneticPr fontId="2"/>
  </si>
  <si>
    <t>NF-1①</t>
  </si>
  <si>
    <t>NF-1②</t>
  </si>
  <si>
    <t>NF-1③</t>
  </si>
  <si>
    <t>NF-2①</t>
  </si>
  <si>
    <t>NF-2②</t>
  </si>
  <si>
    <t>NF-2③</t>
  </si>
  <si>
    <t>NF-3</t>
  </si>
  <si>
    <t>NF-4</t>
  </si>
  <si>
    <t>NF-5</t>
  </si>
  <si>
    <t>NF-6</t>
  </si>
  <si>
    <t>NF-7</t>
  </si>
  <si>
    <t>福重団地</t>
    <rPh sb="0" eb="2">
      <t>フクシゲ</t>
    </rPh>
    <rPh sb="2" eb="4">
      <t>ダンチ</t>
    </rPh>
    <phoneticPr fontId="2"/>
  </si>
  <si>
    <t>福重1・2</t>
    <rPh sb="0" eb="2">
      <t>フクシゲ</t>
    </rPh>
    <phoneticPr fontId="2"/>
  </si>
  <si>
    <t>福重3①</t>
    <rPh sb="0" eb="2">
      <t>フクシゲ</t>
    </rPh>
    <phoneticPr fontId="2"/>
  </si>
  <si>
    <t>福重3②</t>
    <rPh sb="0" eb="2">
      <t>フクシゲ</t>
    </rPh>
    <phoneticPr fontId="2"/>
  </si>
  <si>
    <t>福重4</t>
    <rPh sb="0" eb="2">
      <t>フクシゲ</t>
    </rPh>
    <phoneticPr fontId="2"/>
  </si>
  <si>
    <t>福重5①</t>
    <rPh sb="0" eb="2">
      <t>フクシゲ</t>
    </rPh>
    <phoneticPr fontId="2"/>
  </si>
  <si>
    <t>福重5②</t>
    <rPh sb="0" eb="2">
      <t>フクシゲ</t>
    </rPh>
    <phoneticPr fontId="2"/>
  </si>
  <si>
    <t>橋本1・2</t>
    <rPh sb="0" eb="2">
      <t>ハシモト</t>
    </rPh>
    <phoneticPr fontId="2"/>
  </si>
  <si>
    <t>壱岐団地①</t>
    <rPh sb="0" eb="2">
      <t>イキ</t>
    </rPh>
    <rPh sb="2" eb="4">
      <t>ダンチ</t>
    </rPh>
    <phoneticPr fontId="2"/>
  </si>
  <si>
    <t>壱岐団地②</t>
    <rPh sb="0" eb="2">
      <t>イキ</t>
    </rPh>
    <rPh sb="2" eb="4">
      <t>ダンチ</t>
    </rPh>
    <phoneticPr fontId="2"/>
  </si>
  <si>
    <t>壱岐団地③</t>
    <rPh sb="0" eb="2">
      <t>イキ</t>
    </rPh>
    <rPh sb="2" eb="4">
      <t>ダンチ</t>
    </rPh>
    <phoneticPr fontId="2"/>
  </si>
  <si>
    <t>壱岐団地④</t>
    <rPh sb="0" eb="2">
      <t>イキ</t>
    </rPh>
    <rPh sb="2" eb="4">
      <t>ダンチ</t>
    </rPh>
    <phoneticPr fontId="2"/>
  </si>
  <si>
    <t>壱岐団地⑤</t>
    <rPh sb="0" eb="2">
      <t>イキ</t>
    </rPh>
    <rPh sb="2" eb="4">
      <t>ダンチ</t>
    </rPh>
    <phoneticPr fontId="2"/>
  </si>
  <si>
    <t>NG-1</t>
  </si>
  <si>
    <t>NG-2</t>
  </si>
  <si>
    <t>NG-3①</t>
  </si>
  <si>
    <t>NG-3②</t>
  </si>
  <si>
    <t>NG-4</t>
  </si>
  <si>
    <t>NG-5①</t>
  </si>
  <si>
    <t>NG-5②</t>
  </si>
  <si>
    <t>NG-6</t>
  </si>
  <si>
    <t>NG-7①</t>
  </si>
  <si>
    <t>NG-7②</t>
  </si>
  <si>
    <t>NG-7③</t>
  </si>
  <si>
    <t>NG-7④</t>
  </si>
  <si>
    <t>NG-7⑤</t>
  </si>
  <si>
    <t>石丸1①</t>
    <rPh sb="0" eb="2">
      <t>イシマル</t>
    </rPh>
    <phoneticPr fontId="2"/>
  </si>
  <si>
    <t>石丸1②</t>
    <rPh sb="0" eb="2">
      <t>イシマル</t>
    </rPh>
    <phoneticPr fontId="2"/>
  </si>
  <si>
    <t>石丸2①</t>
    <rPh sb="0" eb="2">
      <t>イシマル</t>
    </rPh>
    <phoneticPr fontId="2"/>
  </si>
  <si>
    <t>石丸2②</t>
    <rPh sb="0" eb="2">
      <t>イシマル</t>
    </rPh>
    <phoneticPr fontId="2"/>
  </si>
  <si>
    <t>石丸3①</t>
    <rPh sb="0" eb="2">
      <t>イシマル</t>
    </rPh>
    <phoneticPr fontId="2"/>
  </si>
  <si>
    <t>石丸3②</t>
    <rPh sb="0" eb="2">
      <t>イシマル</t>
    </rPh>
    <phoneticPr fontId="2"/>
  </si>
  <si>
    <t>石丸4</t>
    <rPh sb="0" eb="2">
      <t>イシマル</t>
    </rPh>
    <phoneticPr fontId="2"/>
  </si>
  <si>
    <t>城の原団地①</t>
    <rPh sb="0" eb="1">
      <t>シロ</t>
    </rPh>
    <rPh sb="2" eb="3">
      <t>ハラ</t>
    </rPh>
    <rPh sb="3" eb="5">
      <t>ダンチ</t>
    </rPh>
    <phoneticPr fontId="2"/>
  </si>
  <si>
    <t>城の原団地②</t>
    <rPh sb="0" eb="1">
      <t>シロ</t>
    </rPh>
    <rPh sb="2" eb="3">
      <t>ハラ</t>
    </rPh>
    <rPh sb="3" eb="5">
      <t>ダンチ</t>
    </rPh>
    <phoneticPr fontId="2"/>
  </si>
  <si>
    <t>十郎川団地</t>
    <rPh sb="0" eb="2">
      <t>ジュウロウ</t>
    </rPh>
    <rPh sb="2" eb="3">
      <t>カワ</t>
    </rPh>
    <rPh sb="3" eb="5">
      <t>ダンチ</t>
    </rPh>
    <phoneticPr fontId="2"/>
  </si>
  <si>
    <t>NH-1①</t>
  </si>
  <si>
    <t>NH-1②</t>
  </si>
  <si>
    <t>NH-2①</t>
  </si>
  <si>
    <t>NH-2②</t>
  </si>
  <si>
    <t>NH-3①</t>
  </si>
  <si>
    <t>NH-3②</t>
  </si>
  <si>
    <t>NH-4</t>
  </si>
  <si>
    <t>NH-5①</t>
  </si>
  <si>
    <t>NH-5②</t>
  </si>
  <si>
    <t>NH-6</t>
  </si>
  <si>
    <t>下山門団地①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</si>
  <si>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下山門団地②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</si>
  <si>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下山門団地③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</si>
  <si>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下山門団地④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</si>
  <si>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上山門1①</t>
    <rPh sb="0" eb="1">
      <t>カミ</t>
    </rPh>
    <rPh sb="1" eb="2">
      <t>ヤマ</t>
    </rPh>
    <rPh sb="2" eb="3">
      <t>カド</t>
    </rPh>
    <phoneticPr fontId="2"/>
  </si>
  <si>
    <t>上山門1②</t>
    <rPh sb="0" eb="1">
      <t>カミ</t>
    </rPh>
    <rPh sb="1" eb="2">
      <t>ヤマ</t>
    </rPh>
    <rPh sb="2" eb="3">
      <t>カド</t>
    </rPh>
    <phoneticPr fontId="2"/>
  </si>
  <si>
    <t>上山門2①</t>
    <rPh sb="0" eb="1">
      <t>カミ</t>
    </rPh>
    <rPh sb="1" eb="2">
      <t>ヤマ</t>
    </rPh>
    <rPh sb="2" eb="3">
      <t>カド</t>
    </rPh>
    <phoneticPr fontId="2"/>
  </si>
  <si>
    <t>上山門2②</t>
    <rPh sb="0" eb="1">
      <t>カミ</t>
    </rPh>
    <rPh sb="1" eb="2">
      <t>ヤマ</t>
    </rPh>
    <rPh sb="2" eb="3">
      <t>カド</t>
    </rPh>
    <phoneticPr fontId="2"/>
  </si>
  <si>
    <t>上山門3</t>
    <rPh sb="0" eb="1">
      <t>カミ</t>
    </rPh>
    <rPh sb="1" eb="2">
      <t>ヤマ</t>
    </rPh>
    <rPh sb="2" eb="3">
      <t>カド</t>
    </rPh>
    <phoneticPr fontId="2"/>
  </si>
  <si>
    <t>生の松原1</t>
    <rPh sb="0" eb="1">
      <t>ナマ</t>
    </rPh>
    <rPh sb="2" eb="4">
      <t>マツバラ</t>
    </rPh>
    <phoneticPr fontId="2"/>
  </si>
  <si>
    <t>生の松原2</t>
    <rPh sb="0" eb="1">
      <t>ナマ</t>
    </rPh>
    <rPh sb="2" eb="4">
      <t>マツバラ</t>
    </rPh>
    <phoneticPr fontId="2"/>
  </si>
  <si>
    <t>生の松原3</t>
    <rPh sb="0" eb="1">
      <t>ナマ</t>
    </rPh>
    <rPh sb="2" eb="4">
      <t>マツバラ</t>
    </rPh>
    <phoneticPr fontId="2"/>
  </si>
  <si>
    <t>生の松原4</t>
    <rPh sb="0" eb="1">
      <t>ナマ</t>
    </rPh>
    <rPh sb="2" eb="4">
      <t>マツバラ</t>
    </rPh>
    <phoneticPr fontId="2"/>
  </si>
  <si>
    <t>NJ-1①</t>
  </si>
  <si>
    <t>NJ-1②</t>
  </si>
  <si>
    <t>NJ-1③</t>
  </si>
  <si>
    <t>NJ-1④</t>
  </si>
  <si>
    <t>NJ-2①</t>
  </si>
  <si>
    <t>NJ-2②</t>
  </si>
  <si>
    <t>NJ-3①</t>
  </si>
  <si>
    <t>NJ-3②</t>
  </si>
  <si>
    <t>NJ-4</t>
  </si>
  <si>
    <t>NJ-5</t>
  </si>
  <si>
    <t>NJ-6</t>
  </si>
  <si>
    <t>NJ-7</t>
  </si>
  <si>
    <t>NJ-8</t>
  </si>
  <si>
    <t>今宿東1</t>
    <rPh sb="0" eb="2">
      <t>イマジュク</t>
    </rPh>
    <rPh sb="2" eb="3">
      <t>ヒガシ</t>
    </rPh>
    <phoneticPr fontId="2"/>
  </si>
  <si>
    <t>今宿東2①</t>
    <rPh sb="0" eb="2">
      <t>イマジュク</t>
    </rPh>
    <rPh sb="2" eb="3">
      <t>ヒガシ</t>
    </rPh>
    <phoneticPr fontId="2"/>
  </si>
  <si>
    <t>今宿東2②</t>
    <rPh sb="0" eb="2">
      <t>イマジュク</t>
    </rPh>
    <rPh sb="2" eb="3">
      <t>ヒガシ</t>
    </rPh>
    <phoneticPr fontId="2"/>
  </si>
  <si>
    <t>今宿東3</t>
    <rPh sb="0" eb="2">
      <t>イマジュク</t>
    </rPh>
    <rPh sb="2" eb="3">
      <t>ヒガシ</t>
    </rPh>
    <phoneticPr fontId="2"/>
  </si>
  <si>
    <t>今宿駅前1</t>
    <rPh sb="0" eb="2">
      <t>イマジュク</t>
    </rPh>
    <rPh sb="2" eb="3">
      <t>エキ</t>
    </rPh>
    <rPh sb="3" eb="4">
      <t>マエ</t>
    </rPh>
    <phoneticPr fontId="2"/>
  </si>
  <si>
    <t>今宿1</t>
    <rPh sb="0" eb="2">
      <t>イマジュク</t>
    </rPh>
    <phoneticPr fontId="2"/>
  </si>
  <si>
    <t>今宿2</t>
    <rPh sb="0" eb="2">
      <t>イマジュク</t>
    </rPh>
    <phoneticPr fontId="2"/>
  </si>
  <si>
    <t>今宿3①</t>
    <rPh sb="0" eb="2">
      <t>イマジュク</t>
    </rPh>
    <phoneticPr fontId="2"/>
  </si>
  <si>
    <t>今宿3②</t>
    <rPh sb="0" eb="2">
      <t>イマジュク</t>
    </rPh>
    <phoneticPr fontId="2"/>
  </si>
  <si>
    <t>今宿西1</t>
    <rPh sb="0" eb="2">
      <t>イマジュク</t>
    </rPh>
    <rPh sb="2" eb="3">
      <t>ニシ</t>
    </rPh>
    <phoneticPr fontId="2"/>
  </si>
  <si>
    <t>NK-1</t>
  </si>
  <si>
    <t>NK-2①</t>
  </si>
  <si>
    <t>NK-2②</t>
  </si>
  <si>
    <t>NK-3</t>
  </si>
  <si>
    <t>NK-4</t>
  </si>
  <si>
    <t>NK-5</t>
  </si>
  <si>
    <t>NK-6</t>
  </si>
  <si>
    <t>NK-7①</t>
  </si>
  <si>
    <t>NK-7②</t>
  </si>
  <si>
    <t>NK-8</t>
  </si>
  <si>
    <t>横浜1①</t>
    <rPh sb="0" eb="2">
      <t>ヨコハマ</t>
    </rPh>
    <phoneticPr fontId="2"/>
  </si>
  <si>
    <t>横浜1②</t>
    <rPh sb="0" eb="2">
      <t>ヨコハマ</t>
    </rPh>
    <phoneticPr fontId="2"/>
  </si>
  <si>
    <t>横浜2</t>
    <rPh sb="0" eb="2">
      <t>ヨコハマ</t>
    </rPh>
    <phoneticPr fontId="2"/>
  </si>
  <si>
    <t>横浜3</t>
    <rPh sb="0" eb="2">
      <t>ヨコハマ</t>
    </rPh>
    <phoneticPr fontId="2"/>
  </si>
  <si>
    <t>西都1①</t>
    <rPh sb="0" eb="1">
      <t>ニシ</t>
    </rPh>
    <rPh sb="1" eb="2">
      <t>ト</t>
    </rPh>
    <phoneticPr fontId="2"/>
  </si>
  <si>
    <t>西都1②</t>
    <rPh sb="0" eb="1">
      <t>ニシ</t>
    </rPh>
    <rPh sb="1" eb="2">
      <t>ト</t>
    </rPh>
    <phoneticPr fontId="2"/>
  </si>
  <si>
    <t>西都2</t>
    <rPh sb="0" eb="1">
      <t>ニシ</t>
    </rPh>
    <rPh sb="1" eb="2">
      <t>ト</t>
    </rPh>
    <phoneticPr fontId="2"/>
  </si>
  <si>
    <t>北原1</t>
    <rPh sb="0" eb="2">
      <t>キタハラ</t>
    </rPh>
    <phoneticPr fontId="2"/>
  </si>
  <si>
    <t>NL-1①</t>
  </si>
  <si>
    <t>NL-1②</t>
  </si>
  <si>
    <t>NL-2</t>
  </si>
  <si>
    <t>NL-3</t>
  </si>
  <si>
    <t>NL-4①</t>
  </si>
  <si>
    <t>NL-4②</t>
  </si>
  <si>
    <t>NL-5</t>
  </si>
  <si>
    <t>NL-6</t>
  </si>
  <si>
    <t>豊浜・愛宕浜</t>
    <rPh sb="0" eb="2">
      <t>トヨハマ</t>
    </rPh>
    <rPh sb="3" eb="6">
      <t>アタゴハマ</t>
    </rPh>
    <phoneticPr fontId="20"/>
  </si>
  <si>
    <t>愛宕・愛宕南</t>
    <rPh sb="0" eb="2">
      <t>アタゴ</t>
    </rPh>
    <rPh sb="3" eb="5">
      <t>アタゴ</t>
    </rPh>
    <rPh sb="5" eb="6">
      <t>ミナミ</t>
    </rPh>
    <phoneticPr fontId="20"/>
  </si>
  <si>
    <t>姪の浜</t>
    <rPh sb="0" eb="1">
      <t>メイ</t>
    </rPh>
    <rPh sb="2" eb="3">
      <t>ハマ</t>
    </rPh>
    <phoneticPr fontId="20"/>
  </si>
  <si>
    <t>小戸</t>
    <rPh sb="0" eb="2">
      <t>オド</t>
    </rPh>
    <phoneticPr fontId="20"/>
  </si>
  <si>
    <t>姪浜駅南</t>
    <rPh sb="0" eb="1">
      <t>メイ</t>
    </rPh>
    <rPh sb="1" eb="2">
      <t>ハマ</t>
    </rPh>
    <rPh sb="2" eb="3">
      <t>エキ</t>
    </rPh>
    <rPh sb="3" eb="4">
      <t>ミナミ</t>
    </rPh>
    <phoneticPr fontId="20"/>
  </si>
  <si>
    <t>内浜・下山門・大町D</t>
    <rPh sb="0" eb="2">
      <t>ウチハマ</t>
    </rPh>
    <rPh sb="3" eb="6">
      <t>シモヤマト</t>
    </rPh>
    <rPh sb="7" eb="9">
      <t>オオマチ</t>
    </rPh>
    <phoneticPr fontId="23"/>
  </si>
  <si>
    <t>福重・橋本・壱岐D</t>
    <rPh sb="0" eb="2">
      <t>フクシゲ</t>
    </rPh>
    <rPh sb="3" eb="5">
      <t>ハシモト</t>
    </rPh>
    <rPh sb="6" eb="8">
      <t>イキ</t>
    </rPh>
    <phoneticPr fontId="20"/>
  </si>
  <si>
    <t>石丸・城の原・十郎川</t>
    <rPh sb="0" eb="2">
      <t>イシマル</t>
    </rPh>
    <rPh sb="3" eb="4">
      <t>ジョウ</t>
    </rPh>
    <rPh sb="5" eb="6">
      <t>ハラ</t>
    </rPh>
    <rPh sb="7" eb="9">
      <t>ジュウロウ</t>
    </rPh>
    <rPh sb="9" eb="10">
      <t>カワ</t>
    </rPh>
    <phoneticPr fontId="20"/>
  </si>
  <si>
    <t>上・下山門D・生の松原</t>
    <rPh sb="0" eb="1">
      <t>ウエ</t>
    </rPh>
    <rPh sb="2" eb="3">
      <t>シタ</t>
    </rPh>
    <rPh sb="3" eb="5">
      <t>ヤマト</t>
    </rPh>
    <rPh sb="7" eb="8">
      <t>イキ</t>
    </rPh>
    <rPh sb="9" eb="11">
      <t>マツバラ</t>
    </rPh>
    <phoneticPr fontId="20"/>
  </si>
  <si>
    <t>今宿</t>
    <rPh sb="0" eb="2">
      <t>イマジュク</t>
    </rPh>
    <phoneticPr fontId="20"/>
  </si>
  <si>
    <t>横浜・西都・北原</t>
    <rPh sb="0" eb="2">
      <t>ヨコハマ</t>
    </rPh>
    <rPh sb="3" eb="5">
      <t>サイト</t>
    </rPh>
    <rPh sb="6" eb="8">
      <t>キタハラ</t>
    </rPh>
    <phoneticPr fontId="20"/>
  </si>
  <si>
    <t>美野島</t>
  </si>
  <si>
    <t>竹下</t>
  </si>
  <si>
    <t>那珂・東光寺町</t>
  </si>
  <si>
    <t>TE</t>
  </si>
  <si>
    <t>TH</t>
  </si>
  <si>
    <t>TJ</t>
  </si>
  <si>
    <t>薬院</t>
  </si>
  <si>
    <t>平尾</t>
  </si>
  <si>
    <t>白金・大宮・那の川</t>
  </si>
  <si>
    <t>高砂</t>
  </si>
  <si>
    <t>CE</t>
  </si>
  <si>
    <t>CF</t>
  </si>
  <si>
    <t>CG</t>
  </si>
  <si>
    <t>CH</t>
  </si>
  <si>
    <t>大楠・那の川</t>
  </si>
  <si>
    <t>大宮・市崎</t>
  </si>
  <si>
    <t>清水</t>
  </si>
  <si>
    <t>塩原</t>
  </si>
  <si>
    <t>向野・玉川町</t>
  </si>
  <si>
    <t>野間</t>
  </si>
  <si>
    <t>大橋</t>
  </si>
  <si>
    <t>井尻・高木</t>
  </si>
  <si>
    <t>横手・折立</t>
  </si>
  <si>
    <t>三宅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</si>
  <si>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</si>
  <si>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</si>
  <si>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</si>
  <si>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</si>
  <si>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</si>
  <si>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</si>
  <si>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</si>
  <si>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</si>
  <si>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</si>
  <si>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</si>
  <si>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鳥飼</t>
  </si>
  <si>
    <t>別府・城西団地</t>
  </si>
  <si>
    <t>荒江・飯倉</t>
  </si>
  <si>
    <t>田島・茶山</t>
  </si>
  <si>
    <t>神松寺・松山・金山D</t>
  </si>
  <si>
    <t>七隈</t>
  </si>
  <si>
    <t>JA</t>
  </si>
  <si>
    <t>JB</t>
  </si>
  <si>
    <t>JC</t>
  </si>
  <si>
    <t>JD</t>
  </si>
  <si>
    <t>JG</t>
  </si>
  <si>
    <t>JK</t>
  </si>
  <si>
    <t>百道・百道浜</t>
  </si>
  <si>
    <t>西新</t>
  </si>
  <si>
    <t>城西・曙・祖原</t>
  </si>
  <si>
    <t>高取・藤崎・弥生</t>
  </si>
  <si>
    <t>室見</t>
  </si>
  <si>
    <t>昭代・荒江</t>
  </si>
  <si>
    <t>原</t>
  </si>
  <si>
    <t>南庄</t>
  </si>
  <si>
    <t>小田部・室住D</t>
  </si>
  <si>
    <t>星の原D・賀茂・干隈</t>
  </si>
  <si>
    <t>次郎丸・四箇田D</t>
  </si>
  <si>
    <t>WA</t>
  </si>
  <si>
    <t>WB</t>
  </si>
  <si>
    <t>WC</t>
  </si>
  <si>
    <t>WD</t>
  </si>
  <si>
    <t>WE</t>
  </si>
  <si>
    <t>WF</t>
  </si>
  <si>
    <t>WG</t>
  </si>
  <si>
    <t>WH</t>
  </si>
  <si>
    <t>WJ</t>
  </si>
  <si>
    <t>WM</t>
  </si>
  <si>
    <t>WN</t>
  </si>
  <si>
    <t>豊浜・愛宕浜</t>
  </si>
  <si>
    <t>愛宕・愛宕南</t>
  </si>
  <si>
    <t>姪の浜</t>
  </si>
  <si>
    <t>姪浜駅南</t>
  </si>
  <si>
    <t>小戸</t>
  </si>
  <si>
    <t>内浜・下山門・大町D</t>
  </si>
  <si>
    <t>福重・橋本・壱岐D</t>
  </si>
  <si>
    <t>石丸・城の原・十郎川</t>
  </si>
  <si>
    <t>上・下山門D・生松原</t>
  </si>
  <si>
    <t>今宿</t>
  </si>
  <si>
    <t>横浜・西都・北原</t>
  </si>
  <si>
    <t>NA</t>
  </si>
  <si>
    <t>NB</t>
  </si>
  <si>
    <t>NC</t>
  </si>
  <si>
    <t>ND</t>
  </si>
  <si>
    <t>NE</t>
  </si>
  <si>
    <t>NF</t>
  </si>
  <si>
    <t>NG</t>
  </si>
  <si>
    <t>NH</t>
  </si>
  <si>
    <t>NJ</t>
  </si>
  <si>
    <t>NK</t>
  </si>
  <si>
    <t>NL</t>
  </si>
  <si>
    <t>下府・緑ヶ浜</t>
    <rPh sb="0" eb="2">
      <t>シモノフ</t>
    </rPh>
    <rPh sb="3" eb="6">
      <t>ミドリガハマ</t>
    </rPh>
    <phoneticPr fontId="20"/>
  </si>
  <si>
    <t>和白丘・和白</t>
    <rPh sb="0" eb="2">
      <t>ワジロ</t>
    </rPh>
    <rPh sb="2" eb="3">
      <t>オカ</t>
    </rPh>
    <rPh sb="4" eb="6">
      <t>ワジロ</t>
    </rPh>
    <phoneticPr fontId="20"/>
  </si>
  <si>
    <t>配布号</t>
    <rPh sb="0" eb="2">
      <t>ハイフ</t>
    </rPh>
    <rPh sb="2" eb="3">
      <t>ゴウ</t>
    </rPh>
    <phoneticPr fontId="20"/>
  </si>
  <si>
    <t>配布期間</t>
    <rPh sb="0" eb="2">
      <t>ハイフ</t>
    </rPh>
    <rPh sb="2" eb="4">
      <t>キカン</t>
    </rPh>
    <phoneticPr fontId="20"/>
  </si>
  <si>
    <t>枚数</t>
    <rPh sb="0" eb="2">
      <t>マイスウ</t>
    </rPh>
    <phoneticPr fontId="20"/>
  </si>
  <si>
    <t>行政区</t>
    <rPh sb="0" eb="3">
      <t>ギョウセイク</t>
    </rPh>
    <phoneticPr fontId="20"/>
  </si>
  <si>
    <t>宗像市　　　　　（39,119）</t>
    <rPh sb="0" eb="2">
      <t>ムナカタ</t>
    </rPh>
    <rPh sb="2" eb="3">
      <t>シ</t>
    </rPh>
    <phoneticPr fontId="20"/>
  </si>
  <si>
    <t>福津市　　　　　　（22,713）</t>
    <rPh sb="0" eb="1">
      <t>フク</t>
    </rPh>
    <rPh sb="1" eb="3">
      <t>ツシ</t>
    </rPh>
    <phoneticPr fontId="20"/>
  </si>
  <si>
    <t>古賀市　　　　　（22,551）</t>
    <rPh sb="0" eb="3">
      <t>コガシ</t>
    </rPh>
    <phoneticPr fontId="20"/>
  </si>
  <si>
    <t>新宮町　　　　　（10,881）</t>
    <rPh sb="0" eb="3">
      <t>シングウマチ</t>
    </rPh>
    <phoneticPr fontId="20"/>
  </si>
  <si>
    <t>城南区　　　　　（64,557）</t>
    <rPh sb="0" eb="3">
      <t>ジョウナンク</t>
    </rPh>
    <phoneticPr fontId="20"/>
  </si>
  <si>
    <t>早良区　　　　　（94,507）</t>
    <rPh sb="0" eb="3">
      <t>サワラク</t>
    </rPh>
    <phoneticPr fontId="20"/>
  </si>
  <si>
    <t>西　区　　　　（85,622）</t>
    <rPh sb="0" eb="1">
      <t>ニシ</t>
    </rPh>
    <rPh sb="2" eb="3">
      <t>ク</t>
    </rPh>
    <phoneticPr fontId="20"/>
  </si>
  <si>
    <t>宗像・福津・古賀・新宮</t>
    <rPh sb="0" eb="2">
      <t>ムナカタ</t>
    </rPh>
    <rPh sb="3" eb="5">
      <t>フクツ</t>
    </rPh>
    <rPh sb="6" eb="8">
      <t>コガ</t>
    </rPh>
    <rPh sb="9" eb="11">
      <t>シングウ</t>
    </rPh>
    <phoneticPr fontId="20"/>
  </si>
  <si>
    <t>福岡市内</t>
    <rPh sb="0" eb="2">
      <t>フクオカ</t>
    </rPh>
    <rPh sb="2" eb="3">
      <t>シ</t>
    </rPh>
    <rPh sb="3" eb="4">
      <t>ナイ</t>
    </rPh>
    <phoneticPr fontId="20"/>
  </si>
  <si>
    <t>合計（税込）</t>
    <rPh sb="0" eb="2">
      <t>ゴウケイ</t>
    </rPh>
    <rPh sb="3" eb="5">
      <t>ゼイコ</t>
    </rPh>
    <phoneticPr fontId="20"/>
  </si>
  <si>
    <t>作成日</t>
    <rPh sb="0" eb="2">
      <t>サクセイ</t>
    </rPh>
    <rPh sb="2" eb="3">
      <t>ヒ</t>
    </rPh>
    <phoneticPr fontId="23"/>
  </si>
  <si>
    <t>ポスティング申込書 ⇒</t>
    <phoneticPr fontId="20"/>
  </si>
  <si>
    <t>受注票</t>
    <rPh sb="0" eb="2">
      <t>ジュチュウ</t>
    </rPh>
    <rPh sb="2" eb="3">
      <t>ヒョウ</t>
    </rPh>
    <phoneticPr fontId="20"/>
  </si>
  <si>
    <t>仮</t>
    <rPh sb="0" eb="1">
      <t>カリ</t>
    </rPh>
    <phoneticPr fontId="20"/>
  </si>
  <si>
    <t>決定</t>
    <rPh sb="0" eb="2">
      <t>ケッテイ</t>
    </rPh>
    <phoneticPr fontId="20"/>
  </si>
  <si>
    <t>変更</t>
    <rPh sb="0" eb="2">
      <t>ヘンコウ</t>
    </rPh>
    <phoneticPr fontId="20"/>
  </si>
  <si>
    <t>キャンセル</t>
    <phoneticPr fontId="20"/>
  </si>
  <si>
    <t>（金）</t>
    <phoneticPr fontId="20"/>
  </si>
  <si>
    <t>タイトル</t>
    <phoneticPr fontId="20"/>
  </si>
  <si>
    <t>①請求先</t>
    <rPh sb="1" eb="3">
      <t>セイキュウ</t>
    </rPh>
    <rPh sb="3" eb="4">
      <t>サキ</t>
    </rPh>
    <phoneticPr fontId="20"/>
  </si>
  <si>
    <t>クライアント単価</t>
    <rPh sb="6" eb="8">
      <t>タンカ</t>
    </rPh>
    <phoneticPr fontId="20"/>
  </si>
  <si>
    <t>福岡市外</t>
    <rPh sb="0" eb="2">
      <t>フクオカ</t>
    </rPh>
    <rPh sb="2" eb="4">
      <t>シガイ</t>
    </rPh>
    <phoneticPr fontId="23"/>
  </si>
  <si>
    <t>福岡市内</t>
    <rPh sb="0" eb="2">
      <t>フクオカ</t>
    </rPh>
    <rPh sb="2" eb="3">
      <t>シ</t>
    </rPh>
    <rPh sb="3" eb="4">
      <t>ナイ</t>
    </rPh>
    <phoneticPr fontId="23"/>
  </si>
  <si>
    <t>（株）毎日メディアサービス</t>
    <rPh sb="1" eb="2">
      <t>カブ</t>
    </rPh>
    <rPh sb="3" eb="5">
      <t>マイニチ</t>
    </rPh>
    <phoneticPr fontId="23"/>
  </si>
  <si>
    <t>営業担当</t>
    <rPh sb="0" eb="2">
      <t>エイギョウ</t>
    </rPh>
    <rPh sb="2" eb="3">
      <t>タン</t>
    </rPh>
    <rPh sb="3" eb="4">
      <t>トウ</t>
    </rPh>
    <phoneticPr fontId="20"/>
  </si>
  <si>
    <t>香椎浜納品</t>
    <rPh sb="0" eb="2">
      <t>カシイ</t>
    </rPh>
    <rPh sb="2" eb="3">
      <t>ハマ</t>
    </rPh>
    <rPh sb="3" eb="5">
      <t>ノウヒン</t>
    </rPh>
    <phoneticPr fontId="23"/>
  </si>
  <si>
    <t>集荷先</t>
    <rPh sb="0" eb="2">
      <t>シュウカ</t>
    </rPh>
    <rPh sb="2" eb="3">
      <t>サキ</t>
    </rPh>
    <phoneticPr fontId="23"/>
  </si>
  <si>
    <t>住　所</t>
    <rPh sb="0" eb="1">
      <t>スミ</t>
    </rPh>
    <rPh sb="2" eb="3">
      <t>ショ</t>
    </rPh>
    <phoneticPr fontId="23"/>
  </si>
  <si>
    <t>T E L</t>
    <phoneticPr fontId="23"/>
  </si>
  <si>
    <t>日　時</t>
    <rPh sb="0" eb="1">
      <t>ヒ</t>
    </rPh>
    <rPh sb="2" eb="3">
      <t>トキ</t>
    </rPh>
    <phoneticPr fontId="23"/>
  </si>
  <si>
    <t>月</t>
    <rPh sb="0" eb="1">
      <t>ガツ</t>
    </rPh>
    <phoneticPr fontId="23"/>
  </si>
  <si>
    <t>日</t>
    <rPh sb="0" eb="1">
      <t>ヒ</t>
    </rPh>
    <phoneticPr fontId="23"/>
  </si>
  <si>
    <t>曜日</t>
    <rPh sb="0" eb="2">
      <t>ヨウビ</t>
    </rPh>
    <phoneticPr fontId="23"/>
  </si>
  <si>
    <t>時</t>
    <rPh sb="0" eb="1">
      <t>ジ</t>
    </rPh>
    <phoneticPr fontId="23"/>
  </si>
  <si>
    <t>集荷・納品方法</t>
    <rPh sb="0" eb="2">
      <t>シュウカ</t>
    </rPh>
    <rPh sb="3" eb="5">
      <t>ノウヒン</t>
    </rPh>
    <phoneticPr fontId="20"/>
  </si>
  <si>
    <t>集  荷</t>
    <rPh sb="0" eb="1">
      <t>シュウ</t>
    </rPh>
    <rPh sb="3" eb="4">
      <t>ニ</t>
    </rPh>
    <phoneticPr fontId="23"/>
  </si>
  <si>
    <t>エリア</t>
    <phoneticPr fontId="23"/>
  </si>
  <si>
    <t>手配先</t>
    <rPh sb="0" eb="2">
      <t>テハイ</t>
    </rPh>
    <rPh sb="2" eb="3">
      <t>サキ</t>
    </rPh>
    <phoneticPr fontId="23"/>
  </si>
  <si>
    <t>宗像市</t>
    <rPh sb="0" eb="2">
      <t>ムナカタ</t>
    </rPh>
    <rPh sb="2" eb="3">
      <t>シ</t>
    </rPh>
    <phoneticPr fontId="23"/>
  </si>
  <si>
    <t>古賀市</t>
    <rPh sb="0" eb="2">
      <t>コガ</t>
    </rPh>
    <rPh sb="2" eb="3">
      <t>シ</t>
    </rPh>
    <phoneticPr fontId="23"/>
  </si>
  <si>
    <t>備　考</t>
    <rPh sb="0" eb="1">
      <t>ソナエ</t>
    </rPh>
    <rPh sb="2" eb="3">
      <t>コウ</t>
    </rPh>
    <phoneticPr fontId="20"/>
  </si>
  <si>
    <t>早良区</t>
    <rPh sb="0" eb="3">
      <t>サワラク</t>
    </rPh>
    <phoneticPr fontId="23"/>
  </si>
  <si>
    <t>計　①</t>
    <rPh sb="0" eb="1">
      <t>ケイ</t>
    </rPh>
    <phoneticPr fontId="23"/>
  </si>
  <si>
    <t>計　②</t>
    <rPh sb="0" eb="1">
      <t>ケイ</t>
    </rPh>
    <phoneticPr fontId="23"/>
  </si>
  <si>
    <t>基本枚数</t>
    <rPh sb="0" eb="2">
      <t>キホン</t>
    </rPh>
    <rPh sb="2" eb="4">
      <t>マイスウ</t>
    </rPh>
    <phoneticPr fontId="23"/>
  </si>
  <si>
    <t>手配枚数</t>
    <rPh sb="0" eb="2">
      <t>テハイ</t>
    </rPh>
    <rPh sb="2" eb="4">
      <t>マイスウ</t>
    </rPh>
    <phoneticPr fontId="23"/>
  </si>
  <si>
    <t>門司区</t>
    <rPh sb="0" eb="3">
      <t>モジク</t>
    </rPh>
    <phoneticPr fontId="23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</si>
  <si>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</si>
  <si>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</si>
  <si>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</si>
  <si>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</si>
  <si>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</si>
  <si>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門司港</t>
    <phoneticPr fontId="20"/>
  </si>
  <si>
    <t>AA - 1</t>
    <phoneticPr fontId="20"/>
  </si>
  <si>
    <t>港町・本町・栄町</t>
    <phoneticPr fontId="20"/>
  </si>
  <si>
    <t>藤　松</t>
    <phoneticPr fontId="20"/>
  </si>
  <si>
    <t>AJ - 1</t>
    <phoneticPr fontId="20"/>
  </si>
  <si>
    <t>西新町 1</t>
    <rPh sb="0" eb="3">
      <t>ニシシンマチ</t>
    </rPh>
    <phoneticPr fontId="20"/>
  </si>
  <si>
    <t>AA - 2</t>
    <phoneticPr fontId="20"/>
  </si>
  <si>
    <t>錦町</t>
    <phoneticPr fontId="20"/>
  </si>
  <si>
    <t>AJ - 3</t>
    <phoneticPr fontId="20"/>
  </si>
  <si>
    <t>東新町 1・大里新町</t>
    <rPh sb="0" eb="1">
      <t>ヒガシ</t>
    </rPh>
    <rPh sb="1" eb="3">
      <t>シンマチ</t>
    </rPh>
    <rPh sb="6" eb="8">
      <t>ダイリ</t>
    </rPh>
    <rPh sb="8" eb="10">
      <t>シンマチ</t>
    </rPh>
    <phoneticPr fontId="20"/>
  </si>
  <si>
    <t>AA - 3</t>
    <phoneticPr fontId="20"/>
  </si>
  <si>
    <t>浜町</t>
    <phoneticPr fontId="20"/>
  </si>
  <si>
    <t>AJ - 4</t>
    <phoneticPr fontId="20"/>
  </si>
  <si>
    <t>東新町 2</t>
    <rPh sb="0" eb="1">
      <t>ヒガシ</t>
    </rPh>
    <rPh sb="1" eb="3">
      <t>シンマチ</t>
    </rPh>
    <phoneticPr fontId="20"/>
  </si>
  <si>
    <t>AA - 4</t>
    <phoneticPr fontId="20"/>
  </si>
  <si>
    <t>東本町1・2</t>
    <phoneticPr fontId="20"/>
  </si>
  <si>
    <t>AJ - 5</t>
    <phoneticPr fontId="20"/>
  </si>
  <si>
    <t>光町 1・2</t>
    <rPh sb="0" eb="2">
      <t>ヒカリマチ</t>
    </rPh>
    <phoneticPr fontId="20"/>
  </si>
  <si>
    <t>AA - 5</t>
    <phoneticPr fontId="20"/>
  </si>
  <si>
    <t>老松町・東門司 1</t>
    <phoneticPr fontId="20"/>
  </si>
  <si>
    <t>AJ - 6</t>
    <phoneticPr fontId="20"/>
  </si>
  <si>
    <t>藤松 1</t>
    <rPh sb="0" eb="2">
      <t>フジマツ</t>
    </rPh>
    <phoneticPr fontId="20"/>
  </si>
  <si>
    <t>AA - 6</t>
    <phoneticPr fontId="20"/>
  </si>
  <si>
    <t>旧門司 1</t>
    <phoneticPr fontId="20"/>
  </si>
  <si>
    <t>AJ - 8</t>
    <phoneticPr fontId="20"/>
  </si>
  <si>
    <t>藤松 2・3</t>
    <rPh sb="0" eb="2">
      <t>フジマツ</t>
    </rPh>
    <phoneticPr fontId="20"/>
  </si>
  <si>
    <t>AA - 7</t>
    <phoneticPr fontId="20"/>
  </si>
  <si>
    <t>清滝 1・3・4・5</t>
    <phoneticPr fontId="20"/>
  </si>
  <si>
    <t>AJ - 11</t>
    <phoneticPr fontId="20"/>
  </si>
  <si>
    <t>緑ケ丘</t>
    <phoneticPr fontId="20"/>
  </si>
  <si>
    <t>AA - 9</t>
    <phoneticPr fontId="20"/>
  </si>
  <si>
    <t>清見1</t>
    <rPh sb="0" eb="2">
      <t>キヨミ</t>
    </rPh>
    <phoneticPr fontId="20"/>
  </si>
  <si>
    <t>計</t>
    <phoneticPr fontId="20"/>
  </si>
  <si>
    <t>小森江</t>
    <phoneticPr fontId="20"/>
  </si>
  <si>
    <t>AD - 6</t>
    <phoneticPr fontId="20"/>
  </si>
  <si>
    <t>北川町・羽山 1</t>
    <phoneticPr fontId="20"/>
  </si>
  <si>
    <t>AD - 7</t>
    <phoneticPr fontId="20"/>
  </si>
  <si>
    <t>大里東 1</t>
    <phoneticPr fontId="20"/>
  </si>
  <si>
    <t>吉　志</t>
    <phoneticPr fontId="20"/>
  </si>
  <si>
    <t>AL - 7</t>
    <phoneticPr fontId="20"/>
  </si>
  <si>
    <t>吉志 6</t>
    <rPh sb="0" eb="2">
      <t>キシ</t>
    </rPh>
    <phoneticPr fontId="20"/>
  </si>
  <si>
    <t>AD - 8</t>
    <phoneticPr fontId="20"/>
  </si>
  <si>
    <t>大里東 2</t>
    <phoneticPr fontId="20"/>
  </si>
  <si>
    <t>AL - 8</t>
    <phoneticPr fontId="20"/>
  </si>
  <si>
    <t>吉志 7・吉志新町 1・2</t>
    <rPh sb="0" eb="2">
      <t>キシ</t>
    </rPh>
    <rPh sb="5" eb="7">
      <t>キシ</t>
    </rPh>
    <rPh sb="7" eb="9">
      <t>シンマチ</t>
    </rPh>
    <phoneticPr fontId="20"/>
  </si>
  <si>
    <t>AD - 9</t>
    <phoneticPr fontId="20"/>
  </si>
  <si>
    <t>大里東 3</t>
    <phoneticPr fontId="20"/>
  </si>
  <si>
    <t>AL - 9</t>
    <phoneticPr fontId="20"/>
  </si>
  <si>
    <t>吉志 1</t>
    <rPh sb="0" eb="2">
      <t>キシ</t>
    </rPh>
    <phoneticPr fontId="20"/>
  </si>
  <si>
    <t>AL - 10</t>
    <phoneticPr fontId="20"/>
  </si>
  <si>
    <t>吉志 4・5</t>
    <rPh sb="0" eb="2">
      <t>キシ</t>
    </rPh>
    <phoneticPr fontId="20"/>
  </si>
  <si>
    <t>AL - 11</t>
    <phoneticPr fontId="20"/>
  </si>
  <si>
    <t>吉志 3</t>
    <rPh sb="0" eb="2">
      <t>キシ</t>
    </rPh>
    <phoneticPr fontId="20"/>
  </si>
  <si>
    <t>永　黒</t>
    <rPh sb="0" eb="1">
      <t>ナガ</t>
    </rPh>
    <rPh sb="2" eb="3">
      <t>クロ</t>
    </rPh>
    <phoneticPr fontId="20"/>
  </si>
  <si>
    <t>AE - 1</t>
    <phoneticPr fontId="20"/>
  </si>
  <si>
    <t>中二十町</t>
    <phoneticPr fontId="20"/>
  </si>
  <si>
    <t>AL - 12</t>
    <phoneticPr fontId="20"/>
  </si>
  <si>
    <t>吉志 2</t>
    <rPh sb="0" eb="2">
      <t>キシ</t>
    </rPh>
    <phoneticPr fontId="20"/>
  </si>
  <si>
    <t>AE - 2</t>
    <phoneticPr fontId="20"/>
  </si>
  <si>
    <t>上二十町</t>
    <phoneticPr fontId="20"/>
  </si>
  <si>
    <t>AL - 13</t>
    <phoneticPr fontId="20"/>
  </si>
  <si>
    <t>恒見町</t>
    <phoneticPr fontId="20"/>
  </si>
  <si>
    <t>AE - 3</t>
    <phoneticPr fontId="20"/>
  </si>
  <si>
    <t>永黒 1</t>
    <phoneticPr fontId="20"/>
  </si>
  <si>
    <t>AE - 4</t>
    <phoneticPr fontId="20"/>
  </si>
  <si>
    <t>永黒 2</t>
    <phoneticPr fontId="20"/>
  </si>
  <si>
    <t>計</t>
    <phoneticPr fontId="20"/>
  </si>
  <si>
    <t>AE - 7</t>
    <phoneticPr fontId="20"/>
  </si>
  <si>
    <t>大里戸ノ上 2</t>
    <phoneticPr fontId="20"/>
  </si>
  <si>
    <t>AE - 8</t>
    <phoneticPr fontId="20"/>
  </si>
  <si>
    <t>寺内 2・大里戸ノ上 3</t>
    <rPh sb="0" eb="2">
      <t>ジナイ</t>
    </rPh>
    <phoneticPr fontId="20"/>
  </si>
  <si>
    <t>門司区 合計</t>
    <rPh sb="0" eb="3">
      <t>モジク</t>
    </rPh>
    <rPh sb="4" eb="6">
      <t>ゴウケイ</t>
    </rPh>
    <phoneticPr fontId="20"/>
  </si>
  <si>
    <t>AE - 9</t>
    <phoneticPr fontId="20"/>
  </si>
  <si>
    <t>寺内 1</t>
    <phoneticPr fontId="20"/>
  </si>
  <si>
    <t>AE - 10</t>
    <phoneticPr fontId="20"/>
  </si>
  <si>
    <t>寺内 3・4・5・大里戸ノ上 4</t>
    <phoneticPr fontId="20"/>
  </si>
  <si>
    <t>大　里</t>
    <rPh sb="0" eb="1">
      <t>ダイ</t>
    </rPh>
    <rPh sb="2" eb="3">
      <t>リ</t>
    </rPh>
    <phoneticPr fontId="20"/>
  </si>
  <si>
    <t>AF - 1</t>
    <phoneticPr fontId="20"/>
  </si>
  <si>
    <t>大里本町 1・2・梅ノ木町・大里東口</t>
    <phoneticPr fontId="20"/>
  </si>
  <si>
    <t>AF - 2</t>
    <phoneticPr fontId="20"/>
  </si>
  <si>
    <t>下二十町</t>
    <phoneticPr fontId="20"/>
  </si>
  <si>
    <t>AF - 3</t>
    <phoneticPr fontId="20"/>
  </si>
  <si>
    <t>黄金町</t>
    <phoneticPr fontId="20"/>
  </si>
  <si>
    <t>AF - 4</t>
    <phoneticPr fontId="20"/>
  </si>
  <si>
    <t>大里戸ノ上 1</t>
    <phoneticPr fontId="20"/>
  </si>
  <si>
    <t>AF - 5</t>
    <phoneticPr fontId="20"/>
  </si>
  <si>
    <t>柳町 1</t>
    <phoneticPr fontId="20"/>
  </si>
  <si>
    <t>AF - 6</t>
    <phoneticPr fontId="20"/>
  </si>
  <si>
    <t>柳町 2・3</t>
    <phoneticPr fontId="20"/>
  </si>
  <si>
    <t>原　町</t>
    <rPh sb="0" eb="1">
      <t>ハラ</t>
    </rPh>
    <rPh sb="2" eb="3">
      <t>マチ</t>
    </rPh>
    <phoneticPr fontId="20"/>
  </si>
  <si>
    <t>AG - 1</t>
    <phoneticPr fontId="20"/>
  </si>
  <si>
    <t>大里本町 3・中町</t>
    <phoneticPr fontId="20"/>
  </si>
  <si>
    <t>AG - 2</t>
    <phoneticPr fontId="20"/>
  </si>
  <si>
    <t>下馬寄</t>
    <phoneticPr fontId="20"/>
  </si>
  <si>
    <t>AG - 3</t>
    <phoneticPr fontId="20"/>
  </si>
  <si>
    <t>原町別院</t>
    <phoneticPr fontId="20"/>
  </si>
  <si>
    <t>AG - 4</t>
    <phoneticPr fontId="20"/>
  </si>
  <si>
    <t>大里原町</t>
    <phoneticPr fontId="20"/>
  </si>
  <si>
    <t>AG - 5</t>
    <phoneticPr fontId="20"/>
  </si>
  <si>
    <t>高田 1</t>
    <phoneticPr fontId="20"/>
  </si>
  <si>
    <t>AG - 6</t>
    <phoneticPr fontId="20"/>
  </si>
  <si>
    <t>東馬寄・別院</t>
    <phoneticPr fontId="20"/>
  </si>
  <si>
    <t>AG - 7</t>
    <phoneticPr fontId="20"/>
  </si>
  <si>
    <t>高田 2・柳原町</t>
    <phoneticPr fontId="20"/>
  </si>
  <si>
    <t>AG - 8</t>
    <phoneticPr fontId="20"/>
  </si>
  <si>
    <t>小松町</t>
    <phoneticPr fontId="20"/>
  </si>
  <si>
    <t>社の木</t>
    <rPh sb="0" eb="1">
      <t>シャ</t>
    </rPh>
    <rPh sb="2" eb="3">
      <t>キ</t>
    </rPh>
    <phoneticPr fontId="20"/>
  </si>
  <si>
    <t>AH - 1</t>
    <phoneticPr fontId="20"/>
  </si>
  <si>
    <t>社ノ木 1</t>
    <phoneticPr fontId="20"/>
  </si>
  <si>
    <t>AH - 2</t>
    <phoneticPr fontId="20"/>
  </si>
  <si>
    <t>社ノ木 2</t>
    <phoneticPr fontId="20"/>
  </si>
  <si>
    <t>AH - 3</t>
    <phoneticPr fontId="20"/>
  </si>
  <si>
    <t>稲積 1</t>
    <phoneticPr fontId="20"/>
  </si>
  <si>
    <t>AH - 4</t>
    <phoneticPr fontId="20"/>
  </si>
  <si>
    <t>上馬寄 1</t>
    <phoneticPr fontId="20"/>
  </si>
  <si>
    <t>AH - 5</t>
    <phoneticPr fontId="20"/>
  </si>
  <si>
    <t>新原町</t>
    <phoneticPr fontId="20"/>
  </si>
  <si>
    <t>AH - 6</t>
    <phoneticPr fontId="20"/>
  </si>
  <si>
    <t>稲積 2</t>
    <phoneticPr fontId="20"/>
  </si>
  <si>
    <t>AH - 7</t>
    <phoneticPr fontId="20"/>
  </si>
  <si>
    <t>上馬寄 2</t>
    <phoneticPr fontId="20"/>
  </si>
  <si>
    <t>AH - 8</t>
    <phoneticPr fontId="20"/>
  </si>
  <si>
    <t>泉が丘・桃山台</t>
    <phoneticPr fontId="20"/>
  </si>
  <si>
    <t>AH - 9</t>
    <phoneticPr fontId="20"/>
  </si>
  <si>
    <t>大里桃山町</t>
    <phoneticPr fontId="20"/>
  </si>
  <si>
    <t>AH - 10</t>
    <phoneticPr fontId="20"/>
  </si>
  <si>
    <t>上馬寄 3</t>
    <phoneticPr fontId="20"/>
  </si>
  <si>
    <t>小倉北区①</t>
    <rPh sb="0" eb="4">
      <t>コクラキタク</t>
    </rPh>
    <phoneticPr fontId="23"/>
  </si>
  <si>
    <t>ポスティング配布企画書</t>
    <phoneticPr fontId="20"/>
  </si>
  <si>
    <t>）</t>
    <phoneticPr fontId="20"/>
  </si>
  <si>
    <t>コード№</t>
    <phoneticPr fontId="20"/>
  </si>
  <si>
    <t>中　井</t>
    <rPh sb="0" eb="1">
      <t>ナカ</t>
    </rPh>
    <rPh sb="2" eb="3">
      <t>セイ</t>
    </rPh>
    <phoneticPr fontId="20"/>
  </si>
  <si>
    <t>KA - 1</t>
    <phoneticPr fontId="20"/>
  </si>
  <si>
    <t>高見台・中井口・中井浜　</t>
    <phoneticPr fontId="20"/>
  </si>
  <si>
    <t>赤　坂</t>
    <rPh sb="0" eb="1">
      <t>アカ</t>
    </rPh>
    <rPh sb="2" eb="3">
      <t>サカ</t>
    </rPh>
    <phoneticPr fontId="20"/>
  </si>
  <si>
    <t>KF - 1</t>
    <phoneticPr fontId="20"/>
  </si>
  <si>
    <t>上富野 3</t>
  </si>
  <si>
    <t>KA - 2 ①</t>
    <phoneticPr fontId="20"/>
  </si>
  <si>
    <t>中井 1　①</t>
    <phoneticPr fontId="20"/>
  </si>
  <si>
    <t>KF - 2</t>
    <phoneticPr fontId="20"/>
  </si>
  <si>
    <t>上富野 4</t>
  </si>
  <si>
    <t>KA - 2 ②</t>
    <phoneticPr fontId="20"/>
  </si>
  <si>
    <t>中井 1　②</t>
  </si>
  <si>
    <t>KF - 3</t>
    <phoneticPr fontId="20"/>
  </si>
  <si>
    <t>上富野 5</t>
  </si>
  <si>
    <t>KA - 3</t>
    <phoneticPr fontId="20"/>
  </si>
  <si>
    <t>中井 3</t>
  </si>
  <si>
    <t>KF - 4</t>
  </si>
  <si>
    <t>赤坂 1</t>
  </si>
  <si>
    <t>KA - 4</t>
  </si>
  <si>
    <t>中井 2</t>
  </si>
  <si>
    <t>KF - 5</t>
  </si>
  <si>
    <t>赤坂 2</t>
  </si>
  <si>
    <t>KA - 5</t>
  </si>
  <si>
    <t>中井 5</t>
  </si>
  <si>
    <t>KF - 6</t>
  </si>
  <si>
    <t>赤坂 3・5　赤坂海岸</t>
    <rPh sb="7" eb="9">
      <t>アカサカ</t>
    </rPh>
    <rPh sb="9" eb="11">
      <t>カイガン</t>
    </rPh>
    <phoneticPr fontId="20"/>
  </si>
  <si>
    <t>KA - 6</t>
  </si>
  <si>
    <t>中井 4</t>
  </si>
  <si>
    <t>KF - 7</t>
  </si>
  <si>
    <t>赤坂 4</t>
  </si>
  <si>
    <t>KA - 7 ①</t>
    <phoneticPr fontId="20"/>
  </si>
  <si>
    <t>朝日ケ丘　①　　　　　　</t>
  </si>
  <si>
    <t>KF - 8</t>
  </si>
  <si>
    <t>須賀町・大字富野　　　　　　　</t>
    <phoneticPr fontId="20"/>
  </si>
  <si>
    <t>KA - 7 ②</t>
    <phoneticPr fontId="20"/>
  </si>
  <si>
    <t>朝日ケ丘　②　　　　　　</t>
  </si>
  <si>
    <t>KA - 8</t>
  </si>
  <si>
    <t>井堀 2</t>
  </si>
  <si>
    <t>　　　　　　</t>
    <phoneticPr fontId="20"/>
  </si>
  <si>
    <t>井　堀</t>
    <rPh sb="0" eb="1">
      <t>セイ</t>
    </rPh>
    <rPh sb="2" eb="3">
      <t>ホリ</t>
    </rPh>
    <phoneticPr fontId="20"/>
  </si>
  <si>
    <t>KG - 1</t>
    <phoneticPr fontId="20"/>
  </si>
  <si>
    <t>井堀 3</t>
  </si>
  <si>
    <t>日　明</t>
    <rPh sb="0" eb="1">
      <t>ヒ</t>
    </rPh>
    <rPh sb="2" eb="3">
      <t>メイ</t>
    </rPh>
    <phoneticPr fontId="20"/>
  </si>
  <si>
    <t>KB - 1</t>
    <phoneticPr fontId="20"/>
  </si>
  <si>
    <t>日明 5</t>
    <phoneticPr fontId="45"/>
  </si>
  <si>
    <t>KG - 2</t>
    <phoneticPr fontId="20"/>
  </si>
  <si>
    <t>井堀 1</t>
  </si>
  <si>
    <t>KB - 2</t>
    <phoneticPr fontId="20"/>
  </si>
  <si>
    <t>日明 1</t>
    <phoneticPr fontId="45"/>
  </si>
  <si>
    <t>KG - 3</t>
    <phoneticPr fontId="20"/>
  </si>
  <si>
    <t>下到津 2</t>
  </si>
  <si>
    <t>KB - 3</t>
  </si>
  <si>
    <t>日明 4</t>
    <phoneticPr fontId="45"/>
  </si>
  <si>
    <t>KG - 4</t>
  </si>
  <si>
    <t>井堀 4</t>
  </si>
  <si>
    <t>KB - 4</t>
  </si>
  <si>
    <t>日明 3</t>
    <phoneticPr fontId="45"/>
  </si>
  <si>
    <t>KG - 5</t>
  </si>
  <si>
    <t>都 1</t>
  </si>
  <si>
    <t>KB - 5</t>
  </si>
  <si>
    <t>日明 2</t>
    <phoneticPr fontId="45"/>
  </si>
  <si>
    <t>KG - 6</t>
  </si>
  <si>
    <t>上到津 1・2</t>
  </si>
  <si>
    <t>KB - 6</t>
  </si>
  <si>
    <t>高峰町　　　　　　　</t>
  </si>
  <si>
    <t>KG - 7</t>
  </si>
  <si>
    <t>下到津 3・4</t>
  </si>
  <si>
    <t>KB - 7</t>
  </si>
  <si>
    <t>緑ケ丘 1</t>
    <phoneticPr fontId="45"/>
  </si>
  <si>
    <t>KG - 8</t>
  </si>
  <si>
    <t>上到津 3 ・都 2 ・井堀 5</t>
  </si>
  <si>
    <t>KB - 8</t>
  </si>
  <si>
    <t>緑ケ丘 2・3</t>
    <phoneticPr fontId="45"/>
  </si>
  <si>
    <t>KG - 9</t>
    <phoneticPr fontId="20"/>
  </si>
  <si>
    <t>上到津 4</t>
    <phoneticPr fontId="20"/>
  </si>
  <si>
    <t>KB - 9</t>
  </si>
  <si>
    <t>白萩町</t>
    <phoneticPr fontId="45"/>
  </si>
  <si>
    <t>KB - 10</t>
    <phoneticPr fontId="20"/>
  </si>
  <si>
    <t>板櫃町　</t>
    <phoneticPr fontId="20"/>
  </si>
  <si>
    <t>　　　　　　</t>
    <phoneticPr fontId="20"/>
  </si>
  <si>
    <t>木　町</t>
    <rPh sb="0" eb="1">
      <t>キ</t>
    </rPh>
    <rPh sb="2" eb="3">
      <t>マチ</t>
    </rPh>
    <phoneticPr fontId="20"/>
  </si>
  <si>
    <t>KH - 1</t>
    <phoneticPr fontId="20"/>
  </si>
  <si>
    <t>清水 1</t>
  </si>
  <si>
    <t>KH - 2</t>
    <phoneticPr fontId="20"/>
  </si>
  <si>
    <t>原町 1</t>
  </si>
  <si>
    <t>大　門</t>
    <rPh sb="0" eb="1">
      <t>ダイ</t>
    </rPh>
    <rPh sb="2" eb="3">
      <t>モン</t>
    </rPh>
    <phoneticPr fontId="20"/>
  </si>
  <si>
    <t>KC - 1</t>
    <phoneticPr fontId="20"/>
  </si>
  <si>
    <t>愛宕 1 ・平松町</t>
    <phoneticPr fontId="45"/>
  </si>
  <si>
    <t>KH - 3</t>
  </si>
  <si>
    <t>原町 2</t>
  </si>
  <si>
    <t>KC - 2</t>
    <phoneticPr fontId="20"/>
  </si>
  <si>
    <t>青葉 1 ・鋳物師町</t>
    <phoneticPr fontId="45"/>
  </si>
  <si>
    <t>KH - 4</t>
  </si>
  <si>
    <t>清水 2</t>
  </si>
  <si>
    <t>KC - 3</t>
  </si>
  <si>
    <t>愛宕 2 ・青葉 2</t>
    <phoneticPr fontId="45"/>
  </si>
  <si>
    <t>KH - 5</t>
  </si>
  <si>
    <t>木町 4</t>
  </si>
  <si>
    <t>KC - 4</t>
  </si>
  <si>
    <t>菜園場 1・2</t>
    <phoneticPr fontId="45"/>
  </si>
  <si>
    <t>KH - 6　①</t>
    <phoneticPr fontId="20"/>
  </si>
  <si>
    <t>大手町①　　　　　　</t>
    <phoneticPr fontId="20"/>
  </si>
  <si>
    <t>KC - 5</t>
  </si>
  <si>
    <t>下到津 1</t>
    <phoneticPr fontId="45"/>
  </si>
  <si>
    <t>KH - 6　②</t>
    <phoneticPr fontId="20"/>
  </si>
  <si>
    <t>大手町②　　　　　　</t>
    <phoneticPr fontId="20"/>
  </si>
  <si>
    <t>KC - 6</t>
  </si>
  <si>
    <t>竪町 1・2</t>
    <phoneticPr fontId="45"/>
  </si>
  <si>
    <t>KH - 6　③</t>
    <phoneticPr fontId="20"/>
  </si>
  <si>
    <t>大手町③</t>
    <rPh sb="0" eb="3">
      <t>オオテマチ</t>
    </rPh>
    <phoneticPr fontId="20"/>
  </si>
  <si>
    <t>KC - 7</t>
  </si>
  <si>
    <t>室町 1・2・3 ・大門 1・2</t>
    <phoneticPr fontId="45"/>
  </si>
  <si>
    <t>KH - 7</t>
    <phoneticPr fontId="20"/>
  </si>
  <si>
    <t>木町 1</t>
  </si>
  <si>
    <t>KC - 8</t>
  </si>
  <si>
    <t>城内　　　　　　　　</t>
  </si>
  <si>
    <t>KH - 8</t>
    <phoneticPr fontId="20"/>
  </si>
  <si>
    <t>木町 3</t>
  </si>
  <si>
    <t>KC - 9</t>
  </si>
  <si>
    <t>田町　　　　　　　　</t>
  </si>
  <si>
    <t>KH - 9</t>
    <phoneticPr fontId="20"/>
  </si>
  <si>
    <t>木町 2</t>
    <phoneticPr fontId="20"/>
  </si>
  <si>
    <t>KC - 10</t>
  </si>
  <si>
    <t>金田 2</t>
    <phoneticPr fontId="45"/>
  </si>
  <si>
    <t>KC - 11</t>
    <phoneticPr fontId="20"/>
  </si>
  <si>
    <t>金田 1</t>
    <phoneticPr fontId="20"/>
  </si>
  <si>
    <t>香春口</t>
    <rPh sb="0" eb="3">
      <t>カワラグチ</t>
    </rPh>
    <phoneticPr fontId="20"/>
  </si>
  <si>
    <t>KK - 1</t>
    <phoneticPr fontId="20"/>
  </si>
  <si>
    <t>馬借 1</t>
  </si>
  <si>
    <t>KK - 2</t>
    <phoneticPr fontId="20"/>
  </si>
  <si>
    <t>馬借 2</t>
  </si>
  <si>
    <t>KK - 3</t>
    <phoneticPr fontId="20"/>
  </si>
  <si>
    <t>馬借 3</t>
  </si>
  <si>
    <t>KK - 4</t>
  </si>
  <si>
    <t>中島 1</t>
  </si>
  <si>
    <t>魚　町</t>
    <rPh sb="0" eb="1">
      <t>サカナ</t>
    </rPh>
    <rPh sb="2" eb="3">
      <t>マチ</t>
    </rPh>
    <phoneticPr fontId="20"/>
  </si>
  <si>
    <t>KD - 2</t>
    <phoneticPr fontId="20"/>
  </si>
  <si>
    <t>京町 1・2・魚町 1 ・船頭町</t>
    <phoneticPr fontId="45"/>
  </si>
  <si>
    <t>KK - 5</t>
  </si>
  <si>
    <t>吉野町　　　　　　　</t>
  </si>
  <si>
    <t>KD - 3</t>
    <phoneticPr fontId="20"/>
  </si>
  <si>
    <t>京町 3・4 ・米町 1</t>
    <phoneticPr fontId="45"/>
  </si>
  <si>
    <t>KK - 6</t>
  </si>
  <si>
    <t>昭和町　　　　　　　</t>
  </si>
  <si>
    <t>KD - 4</t>
  </si>
  <si>
    <t>魚町 2・3・4 ・船場町</t>
    <phoneticPr fontId="45"/>
  </si>
  <si>
    <t>KK - 7</t>
  </si>
  <si>
    <t>香春口 1</t>
  </si>
  <si>
    <t>KD - 5</t>
  </si>
  <si>
    <t>堺町 1・2 ・鍛冶町 1・2</t>
    <phoneticPr fontId="45"/>
  </si>
  <si>
    <t>KK - 8</t>
  </si>
  <si>
    <t>香春口 2</t>
  </si>
  <si>
    <t>KD - 6</t>
  </si>
  <si>
    <t>紺屋町　　　　　　　</t>
  </si>
  <si>
    <t>KK - 9</t>
    <phoneticPr fontId="20"/>
  </si>
  <si>
    <t>江南町　　</t>
    <phoneticPr fontId="20"/>
  </si>
  <si>
    <t>KD - 7</t>
  </si>
  <si>
    <t>古船場町　　　　　　</t>
  </si>
  <si>
    <t>　　　　　</t>
    <phoneticPr fontId="20"/>
  </si>
  <si>
    <t>KD - 8</t>
  </si>
  <si>
    <t>中津口 1</t>
    <phoneticPr fontId="45"/>
  </si>
  <si>
    <t>KD - 9</t>
    <phoneticPr fontId="20"/>
  </si>
  <si>
    <t>中津口 2</t>
    <phoneticPr fontId="20"/>
  </si>
  <si>
    <t>宇佐町</t>
    <rPh sb="0" eb="3">
      <t>ウサマチ</t>
    </rPh>
    <phoneticPr fontId="20"/>
  </si>
  <si>
    <t>KL - 1</t>
    <phoneticPr fontId="20"/>
  </si>
  <si>
    <t>大田町　　　　　　　</t>
  </si>
  <si>
    <t>KL - 2</t>
    <phoneticPr fontId="20"/>
  </si>
  <si>
    <t>宇佐町 1</t>
    <phoneticPr fontId="45"/>
  </si>
  <si>
    <t>KL - 3</t>
    <phoneticPr fontId="20"/>
  </si>
  <si>
    <t>明和町　　　　　　　</t>
    <phoneticPr fontId="45"/>
  </si>
  <si>
    <t>砂　津</t>
    <phoneticPr fontId="20"/>
  </si>
  <si>
    <t>KE - 1</t>
    <phoneticPr fontId="20"/>
  </si>
  <si>
    <t>末広 1</t>
    <phoneticPr fontId="45"/>
  </si>
  <si>
    <t>KL - 4</t>
  </si>
  <si>
    <t>宇佐町 2</t>
    <phoneticPr fontId="45"/>
  </si>
  <si>
    <t>KE - 2</t>
    <phoneticPr fontId="20"/>
  </si>
  <si>
    <t>長浜町　　　　　　　</t>
  </si>
  <si>
    <t>KL - 5</t>
  </si>
  <si>
    <t>下富野 4</t>
    <phoneticPr fontId="45"/>
  </si>
  <si>
    <t>KE - 4</t>
    <phoneticPr fontId="20"/>
  </si>
  <si>
    <t>砂津 3</t>
    <phoneticPr fontId="45"/>
  </si>
  <si>
    <t>KL - 6</t>
  </si>
  <si>
    <t>神岳 1</t>
    <phoneticPr fontId="45"/>
  </si>
  <si>
    <t>KE - 5</t>
    <phoneticPr fontId="20"/>
  </si>
  <si>
    <t>砂津 1</t>
    <phoneticPr fontId="45"/>
  </si>
  <si>
    <t>KL - 7</t>
    <phoneticPr fontId="20"/>
  </si>
  <si>
    <t>神岳 2</t>
    <phoneticPr fontId="20"/>
  </si>
  <si>
    <t>KE - 6</t>
  </si>
  <si>
    <t>砂津 2</t>
    <phoneticPr fontId="45"/>
  </si>
  <si>
    <t>KE - 7</t>
  </si>
  <si>
    <t>下富野 1</t>
    <phoneticPr fontId="45"/>
  </si>
  <si>
    <t>KE - 8</t>
  </si>
  <si>
    <t>下富野 2</t>
    <phoneticPr fontId="45"/>
  </si>
  <si>
    <t>KE - 9</t>
  </si>
  <si>
    <t>上富野 1</t>
    <phoneticPr fontId="45"/>
  </si>
  <si>
    <t>小倉北区① 計</t>
    <rPh sb="0" eb="4">
      <t>コクラキタク</t>
    </rPh>
    <rPh sb="6" eb="7">
      <t>ケイ</t>
    </rPh>
    <phoneticPr fontId="20"/>
  </si>
  <si>
    <t>KE - 10</t>
  </si>
  <si>
    <t>上富野 2</t>
    <phoneticPr fontId="20"/>
  </si>
  <si>
    <t>小倉北区②</t>
    <rPh sb="0" eb="4">
      <t>コクラキタク</t>
    </rPh>
    <phoneticPr fontId="23"/>
  </si>
  <si>
    <t>大　畠</t>
    <rPh sb="0" eb="1">
      <t>ダイ</t>
    </rPh>
    <rPh sb="2" eb="3">
      <t>ハタケ</t>
    </rPh>
    <phoneticPr fontId="20"/>
  </si>
  <si>
    <t>下富野 3</t>
  </si>
  <si>
    <t>足　立</t>
    <rPh sb="0" eb="1">
      <t>アシ</t>
    </rPh>
    <rPh sb="2" eb="3">
      <t>リツ</t>
    </rPh>
    <phoneticPr fontId="20"/>
  </si>
  <si>
    <t>熊本 1</t>
  </si>
  <si>
    <t>常盤町・神幸町　　　　　　　</t>
  </si>
  <si>
    <t>熊本 2</t>
  </si>
  <si>
    <t>下富野 5</t>
  </si>
  <si>
    <t>熊本 3</t>
  </si>
  <si>
    <t>小文字 1</t>
  </si>
  <si>
    <t>KT - 4</t>
  </si>
  <si>
    <t>足原 1</t>
  </si>
  <si>
    <t>大畠 2</t>
  </si>
  <si>
    <t>KT - 5</t>
  </si>
  <si>
    <t>足立 1</t>
  </si>
  <si>
    <t>山門町・小文字 2　　　　　　　</t>
  </si>
  <si>
    <t>KT - 6</t>
  </si>
  <si>
    <t>熊本 4</t>
  </si>
  <si>
    <t>大畠 1</t>
  </si>
  <si>
    <t>KT - 7</t>
  </si>
  <si>
    <t>足原 2</t>
  </si>
  <si>
    <t>大畠 3</t>
  </si>
  <si>
    <t>KT - 8</t>
  </si>
  <si>
    <t>足立 2</t>
  </si>
  <si>
    <t>KT - 9</t>
  </si>
  <si>
    <t>黒原 1 ・足立 3</t>
  </si>
  <si>
    <t>KT - 10</t>
  </si>
  <si>
    <t>妙見町　　　　　　　</t>
  </si>
  <si>
    <t>黒原 2</t>
  </si>
  <si>
    <t>金　鶏</t>
    <rPh sb="0" eb="1">
      <t>キン</t>
    </rPh>
    <rPh sb="2" eb="3">
      <t>ニワトリ</t>
    </rPh>
    <phoneticPr fontId="20"/>
  </si>
  <si>
    <t>下到津 5</t>
  </si>
  <si>
    <t>真鶴 1</t>
  </si>
  <si>
    <t>清水 3</t>
  </si>
  <si>
    <t>熊　谷</t>
    <rPh sb="0" eb="1">
      <t>クマ</t>
    </rPh>
    <rPh sb="2" eb="3">
      <t>タニ</t>
    </rPh>
    <phoneticPr fontId="20"/>
  </si>
  <si>
    <t>篠崎 2　①</t>
  </si>
  <si>
    <t>KN - 4</t>
  </si>
  <si>
    <t>金鶏町　　　　　　　</t>
  </si>
  <si>
    <t>篠崎 2　②</t>
  </si>
  <si>
    <t>KN - 5</t>
  </si>
  <si>
    <t>真鶴 2</t>
  </si>
  <si>
    <t>今町 1</t>
  </si>
  <si>
    <t>KN - 6</t>
  </si>
  <si>
    <t>清水 5</t>
  </si>
  <si>
    <t>KW - 3</t>
  </si>
  <si>
    <t>熊谷 1</t>
  </si>
  <si>
    <t>KN - 7</t>
  </si>
  <si>
    <t>清水 4</t>
  </si>
  <si>
    <t>KW - 4</t>
  </si>
  <si>
    <t>今町 2</t>
  </si>
  <si>
    <t>KN - 8</t>
  </si>
  <si>
    <t>泉台 3</t>
  </si>
  <si>
    <t>KW - 5</t>
  </si>
  <si>
    <t>熊谷 2</t>
  </si>
  <si>
    <t>KN - 9</t>
  </si>
  <si>
    <t>泉台 2</t>
  </si>
  <si>
    <t>KW - 6</t>
  </si>
  <si>
    <t>今町 3</t>
  </si>
  <si>
    <t>KN - 10</t>
  </si>
  <si>
    <t>泉台 1</t>
  </si>
  <si>
    <t>皿山町　　　　　　　</t>
  </si>
  <si>
    <t>KW - 8</t>
  </si>
  <si>
    <t>南丘 2</t>
  </si>
  <si>
    <t>篠　崎</t>
    <rPh sb="0" eb="1">
      <t>シノ</t>
    </rPh>
    <rPh sb="2" eb="3">
      <t>ザキ</t>
    </rPh>
    <phoneticPr fontId="20"/>
  </si>
  <si>
    <t>KP - 1</t>
    <phoneticPr fontId="20"/>
  </si>
  <si>
    <t>弁天町　　　　　　　</t>
  </si>
  <si>
    <t>KP - 2</t>
    <phoneticPr fontId="20"/>
  </si>
  <si>
    <t>竪林町　　　　　　　</t>
  </si>
  <si>
    <t>高　坊</t>
    <rPh sb="0" eb="1">
      <t>タカ</t>
    </rPh>
    <rPh sb="2" eb="3">
      <t>ボウ</t>
    </rPh>
    <phoneticPr fontId="20"/>
  </si>
  <si>
    <t>KX - 1</t>
    <phoneticPr fontId="20"/>
  </si>
  <si>
    <t>片野新町 1</t>
  </si>
  <si>
    <t>KP - 3</t>
  </si>
  <si>
    <t>新高田 1</t>
  </si>
  <si>
    <t>KX - 2</t>
    <phoneticPr fontId="20"/>
  </si>
  <si>
    <t>片野新町 2</t>
  </si>
  <si>
    <t>KP - 4</t>
  </si>
  <si>
    <t>高尾 1</t>
  </si>
  <si>
    <t>KX - 3</t>
    <phoneticPr fontId="20"/>
  </si>
  <si>
    <t>片野新町 3</t>
  </si>
  <si>
    <t>KP - 5</t>
  </si>
  <si>
    <t>新高田 2</t>
  </si>
  <si>
    <t>KX - 4</t>
  </si>
  <si>
    <t>城野団地　　　　　　</t>
  </si>
  <si>
    <t>KP - 6</t>
  </si>
  <si>
    <t>篠崎 1</t>
  </si>
  <si>
    <t>KX - 5</t>
  </si>
  <si>
    <t>黒住町　　　　　　　</t>
  </si>
  <si>
    <t>KP - 8</t>
    <phoneticPr fontId="20"/>
  </si>
  <si>
    <t>篠崎 5</t>
  </si>
  <si>
    <t>KX - 6</t>
  </si>
  <si>
    <t>黒原 3</t>
  </si>
  <si>
    <t>KX - 7</t>
  </si>
  <si>
    <t>若富士町　　　　　　</t>
  </si>
  <si>
    <t>KP - 10</t>
    <phoneticPr fontId="20"/>
  </si>
  <si>
    <t>篠崎 3</t>
  </si>
  <si>
    <t>KX - 8</t>
  </si>
  <si>
    <t>重住 3 ・東城野町</t>
  </si>
  <si>
    <t>KP - 11</t>
    <phoneticPr fontId="20"/>
  </si>
  <si>
    <t>熊谷 4</t>
  </si>
  <si>
    <t>KX - 9</t>
  </si>
  <si>
    <t>高坊 1</t>
  </si>
  <si>
    <t>KX - 10</t>
  </si>
  <si>
    <t>高坊 2</t>
  </si>
  <si>
    <t>KX - 11</t>
  </si>
  <si>
    <t>霧ケ丘 1</t>
  </si>
  <si>
    <t>白　銀</t>
    <rPh sb="0" eb="1">
      <t>シロ</t>
    </rPh>
    <rPh sb="2" eb="3">
      <t>ギン</t>
    </rPh>
    <phoneticPr fontId="20"/>
  </si>
  <si>
    <t>KR - 1</t>
    <phoneticPr fontId="20"/>
  </si>
  <si>
    <t>貴船町・東篠崎 3　　　　　　　</t>
  </si>
  <si>
    <t>KX - 12</t>
  </si>
  <si>
    <t>霧ケ丘 2</t>
  </si>
  <si>
    <t>KR - 2</t>
    <phoneticPr fontId="20"/>
  </si>
  <si>
    <t>白銀 1</t>
  </si>
  <si>
    <t>KX - 13</t>
  </si>
  <si>
    <t>霧ケ丘 3</t>
  </si>
  <si>
    <t>KR - 3</t>
    <phoneticPr fontId="20"/>
  </si>
  <si>
    <t>黄金 1</t>
  </si>
  <si>
    <t>KR - 4</t>
  </si>
  <si>
    <t>白銀 2</t>
  </si>
  <si>
    <t>KR - 5</t>
  </si>
  <si>
    <t>黄金 2</t>
  </si>
  <si>
    <t>KR - 7</t>
    <phoneticPr fontId="20"/>
  </si>
  <si>
    <t>東篠崎 1</t>
  </si>
  <si>
    <t>小倉北区② 計</t>
    <rPh sb="0" eb="4">
      <t>コクラキタク</t>
    </rPh>
    <rPh sb="6" eb="7">
      <t>ケイ</t>
    </rPh>
    <phoneticPr fontId="20"/>
  </si>
  <si>
    <t>KR - 8</t>
    <phoneticPr fontId="20"/>
  </si>
  <si>
    <t>片野 5</t>
  </si>
  <si>
    <t>小倉北区 合計</t>
    <rPh sb="0" eb="4">
      <t>コクラキタク</t>
    </rPh>
    <rPh sb="5" eb="7">
      <t>ゴウケイ</t>
    </rPh>
    <phoneticPr fontId="20"/>
  </si>
  <si>
    <t>片　野</t>
    <rPh sb="0" eb="1">
      <t>カタ</t>
    </rPh>
    <rPh sb="2" eb="3">
      <t>ノ</t>
    </rPh>
    <phoneticPr fontId="20"/>
  </si>
  <si>
    <t>KS - 1</t>
    <phoneticPr fontId="20"/>
  </si>
  <si>
    <t>三萩野 1</t>
  </si>
  <si>
    <t>KS - 2</t>
    <phoneticPr fontId="20"/>
  </si>
  <si>
    <t>萩崎町　　　　　　　</t>
  </si>
  <si>
    <t>KS - 3</t>
  </si>
  <si>
    <t>片野 1</t>
  </si>
  <si>
    <t>KS - 4</t>
  </si>
  <si>
    <t>三萩野 2</t>
  </si>
  <si>
    <t>KS - 5</t>
  </si>
  <si>
    <t>片野 3</t>
  </si>
  <si>
    <t>KS - 6</t>
  </si>
  <si>
    <t>片野 2</t>
  </si>
  <si>
    <t>KS - 7</t>
  </si>
  <si>
    <t>三郎丸 3</t>
  </si>
  <si>
    <t>KS - 8 ①</t>
    <phoneticPr fontId="20"/>
  </si>
  <si>
    <t>片野 4　①</t>
  </si>
  <si>
    <t>KS - 8 ②</t>
    <phoneticPr fontId="20"/>
  </si>
  <si>
    <t>片野 4　②</t>
  </si>
  <si>
    <t>KS - 9</t>
    <phoneticPr fontId="20"/>
  </si>
  <si>
    <t>三郎丸 1</t>
  </si>
  <si>
    <t>KS - 10</t>
    <phoneticPr fontId="20"/>
  </si>
  <si>
    <t>三郎丸 2</t>
  </si>
  <si>
    <t>ポスティング配布企画書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</si>
  <si>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</si>
  <si>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</si>
  <si>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</si>
  <si>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</si>
  <si>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KM - 1</t>
    <phoneticPr fontId="20"/>
  </si>
  <si>
    <t>KT - 1</t>
    <phoneticPr fontId="20"/>
  </si>
  <si>
    <t>KM - 2</t>
    <phoneticPr fontId="20"/>
  </si>
  <si>
    <t>KT - 2</t>
    <phoneticPr fontId="20"/>
  </si>
  <si>
    <t>KM - 3</t>
    <phoneticPr fontId="20"/>
  </si>
  <si>
    <t>KT - 3</t>
    <phoneticPr fontId="20"/>
  </si>
  <si>
    <t>KM - 4</t>
    <phoneticPr fontId="20"/>
  </si>
  <si>
    <t>KM - 5</t>
    <phoneticPr fontId="20"/>
  </si>
  <si>
    <t>KM - 6</t>
    <phoneticPr fontId="20"/>
  </si>
  <si>
    <t>KM - 7</t>
    <phoneticPr fontId="20"/>
  </si>
  <si>
    <t>KM - 8</t>
    <phoneticPr fontId="20"/>
  </si>
  <si>
    <t>KM - 9</t>
    <phoneticPr fontId="20"/>
  </si>
  <si>
    <t>寿山町　　　　　</t>
    <phoneticPr fontId="20"/>
  </si>
  <si>
    <t>　　</t>
    <phoneticPr fontId="20"/>
  </si>
  <si>
    <t>計</t>
    <phoneticPr fontId="20"/>
  </si>
  <si>
    <t>KT - 11</t>
    <phoneticPr fontId="20"/>
  </si>
  <si>
    <t>KN - 1</t>
    <phoneticPr fontId="20"/>
  </si>
  <si>
    <t>KN - 2</t>
    <phoneticPr fontId="20"/>
  </si>
  <si>
    <t>KN - 3</t>
    <phoneticPr fontId="20"/>
  </si>
  <si>
    <t>KW - 1 ①</t>
    <phoneticPr fontId="20"/>
  </si>
  <si>
    <t>KW - 1 ②</t>
    <phoneticPr fontId="20"/>
  </si>
  <si>
    <t>KW - 2</t>
    <phoneticPr fontId="20"/>
  </si>
  <si>
    <t>KN - 11</t>
    <phoneticPr fontId="20"/>
  </si>
  <si>
    <t>南丘 1・3</t>
    <phoneticPr fontId="20"/>
  </si>
  <si>
    <t>KW - 9</t>
    <phoneticPr fontId="20"/>
  </si>
  <si>
    <t>小倉南区①</t>
    <rPh sb="0" eb="3">
      <t>コクラミナミ</t>
    </rPh>
    <rPh sb="3" eb="4">
      <t>ク</t>
    </rPh>
    <phoneticPr fontId="23"/>
  </si>
  <si>
    <t>コード№</t>
    <phoneticPr fontId="20"/>
  </si>
  <si>
    <t>城　野</t>
    <rPh sb="0" eb="1">
      <t>シロ</t>
    </rPh>
    <rPh sb="2" eb="3">
      <t>ノ</t>
    </rPh>
    <phoneticPr fontId="20"/>
  </si>
  <si>
    <t>八幡町</t>
  </si>
  <si>
    <t>沼</t>
    <rPh sb="0" eb="1">
      <t>ヌマ</t>
    </rPh>
    <phoneticPr fontId="20"/>
  </si>
  <si>
    <t>吉　田</t>
    <rPh sb="0" eb="1">
      <t>キチ</t>
    </rPh>
    <rPh sb="2" eb="3">
      <t>タ</t>
    </rPh>
    <phoneticPr fontId="20"/>
  </si>
  <si>
    <t>北　方</t>
    <rPh sb="0" eb="1">
      <t>キタ</t>
    </rPh>
    <rPh sb="2" eb="3">
      <t>カタ</t>
    </rPh>
    <phoneticPr fontId="20"/>
  </si>
  <si>
    <t>若　園</t>
    <rPh sb="0" eb="1">
      <t>ワカ</t>
    </rPh>
    <rPh sb="2" eb="3">
      <t>エン</t>
    </rPh>
    <phoneticPr fontId="20"/>
  </si>
  <si>
    <t>春ケ丘</t>
  </si>
  <si>
    <t>津　田</t>
    <rPh sb="0" eb="1">
      <t>ツ</t>
    </rPh>
    <rPh sb="2" eb="3">
      <t>タ</t>
    </rPh>
    <phoneticPr fontId="20"/>
  </si>
  <si>
    <t>湯　川</t>
    <rPh sb="0" eb="1">
      <t>ユ</t>
    </rPh>
    <rPh sb="2" eb="3">
      <t>カワ</t>
    </rPh>
    <phoneticPr fontId="20"/>
  </si>
  <si>
    <t>曽　根</t>
    <rPh sb="0" eb="1">
      <t>ソ</t>
    </rPh>
    <rPh sb="2" eb="3">
      <t>ネ</t>
    </rPh>
    <phoneticPr fontId="20"/>
  </si>
  <si>
    <t>葛　原</t>
    <rPh sb="0" eb="1">
      <t>クズ</t>
    </rPh>
    <rPh sb="2" eb="3">
      <t>ハラ</t>
    </rPh>
    <phoneticPr fontId="20"/>
  </si>
  <si>
    <t>貫</t>
    <rPh sb="0" eb="1">
      <t>ヌキ</t>
    </rPh>
    <phoneticPr fontId="20"/>
  </si>
  <si>
    <t>小倉南区①　計</t>
    <rPh sb="0" eb="3">
      <t>コクラミナミ</t>
    </rPh>
    <rPh sb="3" eb="4">
      <t>ク</t>
    </rPh>
    <rPh sb="6" eb="7">
      <t>ケイ</t>
    </rPh>
    <phoneticPr fontId="20"/>
  </si>
  <si>
    <t>小倉南区②</t>
    <rPh sb="0" eb="3">
      <t>コクラミナミ</t>
    </rPh>
    <rPh sb="3" eb="4">
      <t>ク</t>
    </rPh>
    <phoneticPr fontId="23"/>
  </si>
  <si>
    <t>朽　網</t>
    <rPh sb="0" eb="1">
      <t>キュウ</t>
    </rPh>
    <rPh sb="2" eb="3">
      <t>アミ</t>
    </rPh>
    <phoneticPr fontId="20"/>
  </si>
  <si>
    <t>横　代</t>
    <rPh sb="0" eb="1">
      <t>ヨコ</t>
    </rPh>
    <rPh sb="2" eb="3">
      <t>ダイ</t>
    </rPh>
    <phoneticPr fontId="20"/>
  </si>
  <si>
    <t>企救丘</t>
    <rPh sb="0" eb="3">
      <t>キクガオカ</t>
    </rPh>
    <phoneticPr fontId="20"/>
  </si>
  <si>
    <t>蒲　生</t>
    <rPh sb="0" eb="1">
      <t>ガマ</t>
    </rPh>
    <rPh sb="2" eb="3">
      <t>ショウ</t>
    </rPh>
    <phoneticPr fontId="20"/>
  </si>
  <si>
    <t>志　井</t>
    <rPh sb="0" eb="1">
      <t>ココロザシ</t>
    </rPh>
    <rPh sb="2" eb="3">
      <t>セイ</t>
    </rPh>
    <phoneticPr fontId="20"/>
  </si>
  <si>
    <t>徳　力</t>
    <rPh sb="0" eb="1">
      <t>トク</t>
    </rPh>
    <rPh sb="2" eb="3">
      <t>チカラ</t>
    </rPh>
    <phoneticPr fontId="20"/>
  </si>
  <si>
    <t>長　行</t>
    <rPh sb="0" eb="1">
      <t>チョウ</t>
    </rPh>
    <rPh sb="2" eb="3">
      <t>ギョウ</t>
    </rPh>
    <phoneticPr fontId="20"/>
  </si>
  <si>
    <t>石　田</t>
    <rPh sb="0" eb="1">
      <t>イシ</t>
    </rPh>
    <rPh sb="2" eb="3">
      <t>タ</t>
    </rPh>
    <phoneticPr fontId="20"/>
  </si>
  <si>
    <t>小倉南区② 計</t>
    <rPh sb="0" eb="3">
      <t>コクラミナミ</t>
    </rPh>
    <rPh sb="3" eb="4">
      <t>ク</t>
    </rPh>
    <rPh sb="6" eb="7">
      <t>ケイ</t>
    </rPh>
    <phoneticPr fontId="20"/>
  </si>
  <si>
    <t>小倉南区 合計</t>
    <rPh sb="0" eb="3">
      <t>コクラミナミ</t>
    </rPh>
    <rPh sb="3" eb="4">
      <t>ク</t>
    </rPh>
    <rPh sb="5" eb="7">
      <t>ゴウケイ</t>
    </rPh>
    <phoneticPr fontId="20"/>
  </si>
  <si>
    <t>戸畑区</t>
    <rPh sb="0" eb="2">
      <t>トバタ</t>
    </rPh>
    <rPh sb="2" eb="3">
      <t>ク</t>
    </rPh>
    <phoneticPr fontId="23"/>
  </si>
  <si>
    <t>八幡東区</t>
    <rPh sb="0" eb="2">
      <t>ヤハタ</t>
    </rPh>
    <rPh sb="2" eb="3">
      <t>ヒガシ</t>
    </rPh>
    <rPh sb="3" eb="4">
      <t>ク</t>
    </rPh>
    <phoneticPr fontId="20"/>
  </si>
  <si>
    <t>　　　　　　ポスティング配布企画書　　　　　　　　　　　　</t>
    <phoneticPr fontId="20"/>
  </si>
  <si>
    <t>戸畑中央</t>
    <rPh sb="0" eb="2">
      <t>トバタ</t>
    </rPh>
    <rPh sb="2" eb="4">
      <t>チュウオウ</t>
    </rPh>
    <phoneticPr fontId="20"/>
  </si>
  <si>
    <t>祇　園</t>
    <rPh sb="0" eb="1">
      <t>ギ</t>
    </rPh>
    <rPh sb="2" eb="3">
      <t>エン</t>
    </rPh>
    <phoneticPr fontId="20"/>
  </si>
  <si>
    <t>沢　見</t>
    <rPh sb="0" eb="1">
      <t>サワ</t>
    </rPh>
    <rPh sb="2" eb="3">
      <t>ケン</t>
    </rPh>
    <phoneticPr fontId="20"/>
  </si>
  <si>
    <t>中　央</t>
    <rPh sb="0" eb="1">
      <t>ナカ</t>
    </rPh>
    <rPh sb="2" eb="3">
      <t>ヒサシ</t>
    </rPh>
    <phoneticPr fontId="20"/>
  </si>
  <si>
    <t>中　原</t>
    <rPh sb="0" eb="1">
      <t>ナカ</t>
    </rPh>
    <rPh sb="2" eb="3">
      <t>ハラ</t>
    </rPh>
    <phoneticPr fontId="20"/>
  </si>
  <si>
    <t>荒生田</t>
    <rPh sb="0" eb="3">
      <t>アロウダ</t>
    </rPh>
    <phoneticPr fontId="20"/>
  </si>
  <si>
    <t>天籟寺</t>
    <rPh sb="0" eb="3">
      <t>テンライジ</t>
    </rPh>
    <phoneticPr fontId="20"/>
  </si>
  <si>
    <t>八幡東区 合計</t>
    <rPh sb="0" eb="3">
      <t>ヤハタヒガシ</t>
    </rPh>
    <rPh sb="3" eb="4">
      <t>ク</t>
    </rPh>
    <rPh sb="5" eb="7">
      <t>ゴウケイ</t>
    </rPh>
    <phoneticPr fontId="20"/>
  </si>
  <si>
    <t>牧　山</t>
    <rPh sb="0" eb="1">
      <t>マキ</t>
    </rPh>
    <rPh sb="2" eb="3">
      <t>ヤマ</t>
    </rPh>
    <phoneticPr fontId="20"/>
  </si>
  <si>
    <t>一　枝</t>
    <rPh sb="0" eb="1">
      <t>イチ</t>
    </rPh>
    <rPh sb="2" eb="3">
      <t>エダ</t>
    </rPh>
    <phoneticPr fontId="20"/>
  </si>
  <si>
    <t>戸畑区 合計</t>
    <rPh sb="0" eb="3">
      <t>トバタク</t>
    </rPh>
    <rPh sb="4" eb="6">
      <t>ゴウケイ</t>
    </rPh>
    <phoneticPr fontId="20"/>
  </si>
  <si>
    <t>苅田町</t>
    <rPh sb="0" eb="3">
      <t>カンダマチ</t>
    </rPh>
    <phoneticPr fontId="23"/>
  </si>
  <si>
    <t>中間市</t>
    <rPh sb="0" eb="3">
      <t>ナカマシ</t>
    </rPh>
    <phoneticPr fontId="20"/>
  </si>
  <si>
    <t>水巻町</t>
    <rPh sb="0" eb="3">
      <t>ミズマキマチ</t>
    </rPh>
    <phoneticPr fontId="20"/>
  </si>
  <si>
    <t>苅　田</t>
    <rPh sb="0" eb="1">
      <t>カリ</t>
    </rPh>
    <rPh sb="2" eb="3">
      <t>タ</t>
    </rPh>
    <phoneticPr fontId="23"/>
  </si>
  <si>
    <t>中　間</t>
    <rPh sb="0" eb="1">
      <t>ナカ</t>
    </rPh>
    <rPh sb="2" eb="3">
      <t>カン</t>
    </rPh>
    <phoneticPr fontId="20"/>
  </si>
  <si>
    <t xml:space="preserve"> 苅田町 合計</t>
    <rPh sb="1" eb="3">
      <t>カンダ</t>
    </rPh>
    <rPh sb="3" eb="4">
      <t>マチ</t>
    </rPh>
    <rPh sb="5" eb="6">
      <t>ゴウ</t>
    </rPh>
    <rPh sb="6" eb="7">
      <t>ケイ</t>
    </rPh>
    <phoneticPr fontId="20"/>
  </si>
  <si>
    <t>中間２</t>
    <rPh sb="0" eb="2">
      <t>ナカマ</t>
    </rPh>
    <phoneticPr fontId="20"/>
  </si>
  <si>
    <t>中間３</t>
    <rPh sb="0" eb="2">
      <t>ナカマ</t>
    </rPh>
    <phoneticPr fontId="20"/>
  </si>
  <si>
    <t>中間４</t>
    <rPh sb="0" eb="2">
      <t>ナカマ</t>
    </rPh>
    <phoneticPr fontId="20"/>
  </si>
  <si>
    <t>中間市 合計</t>
    <rPh sb="0" eb="2">
      <t>ナカマ</t>
    </rPh>
    <rPh sb="2" eb="3">
      <t>シ</t>
    </rPh>
    <rPh sb="4" eb="6">
      <t>ゴウケイ</t>
    </rPh>
    <phoneticPr fontId="20"/>
  </si>
  <si>
    <t>八幡西区①</t>
    <rPh sb="0" eb="4">
      <t>ヤハタニシク</t>
    </rPh>
    <phoneticPr fontId="23"/>
  </si>
  <si>
    <t>ポスティング配布企画書</t>
    <phoneticPr fontId="20"/>
  </si>
  <si>
    <t>浅　川</t>
    <rPh sb="0" eb="1">
      <t>アサ</t>
    </rPh>
    <rPh sb="2" eb="3">
      <t>カワ</t>
    </rPh>
    <phoneticPr fontId="20"/>
  </si>
  <si>
    <t>鷹の巣</t>
    <rPh sb="0" eb="1">
      <t>タカ</t>
    </rPh>
    <rPh sb="2" eb="3">
      <t>ス</t>
    </rPh>
    <phoneticPr fontId="20"/>
  </si>
  <si>
    <t>青　山</t>
    <rPh sb="0" eb="1">
      <t>アオ</t>
    </rPh>
    <rPh sb="2" eb="3">
      <t>ヤマ</t>
    </rPh>
    <phoneticPr fontId="20"/>
  </si>
  <si>
    <t>本　城</t>
    <rPh sb="0" eb="1">
      <t>ホン</t>
    </rPh>
    <rPh sb="2" eb="3">
      <t>シロ</t>
    </rPh>
    <phoneticPr fontId="20"/>
  </si>
  <si>
    <t>折　尾</t>
    <rPh sb="0" eb="1">
      <t>オリ</t>
    </rPh>
    <rPh sb="2" eb="3">
      <t>オ</t>
    </rPh>
    <phoneticPr fontId="20"/>
  </si>
  <si>
    <t>藤　田</t>
    <rPh sb="0" eb="1">
      <t>フジ</t>
    </rPh>
    <rPh sb="2" eb="3">
      <t>タ</t>
    </rPh>
    <phoneticPr fontId="20"/>
  </si>
  <si>
    <t>八千代町</t>
  </si>
  <si>
    <t>南八千代町</t>
  </si>
  <si>
    <t>日吉台</t>
    <rPh sb="0" eb="3">
      <t>ヒヨシダイ</t>
    </rPh>
    <phoneticPr fontId="20"/>
  </si>
  <si>
    <t>幸　神</t>
    <rPh sb="0" eb="1">
      <t>サイワイ</t>
    </rPh>
    <rPh sb="2" eb="3">
      <t>カミ</t>
    </rPh>
    <phoneticPr fontId="20"/>
  </si>
  <si>
    <t>永犬丸</t>
    <rPh sb="0" eb="3">
      <t>エイノマル</t>
    </rPh>
    <phoneticPr fontId="20"/>
  </si>
  <si>
    <t>八幡西区① 計</t>
    <rPh sb="0" eb="3">
      <t>ヤハタニシ</t>
    </rPh>
    <rPh sb="3" eb="4">
      <t>ク</t>
    </rPh>
    <rPh sb="6" eb="7">
      <t>ケイ</t>
    </rPh>
    <phoneticPr fontId="20"/>
  </si>
  <si>
    <t>八幡西区②</t>
    <rPh sb="0" eb="4">
      <t>ヤハタニシク</t>
    </rPh>
    <phoneticPr fontId="23"/>
  </si>
  <si>
    <t>若松区</t>
    <rPh sb="0" eb="3">
      <t>ワカマツク</t>
    </rPh>
    <phoneticPr fontId="20"/>
  </si>
  <si>
    <t>引　野</t>
    <rPh sb="0" eb="1">
      <t>イン</t>
    </rPh>
    <rPh sb="2" eb="3">
      <t>ノ</t>
    </rPh>
    <phoneticPr fontId="20"/>
  </si>
  <si>
    <t>陣原・本城東</t>
    <rPh sb="0" eb="2">
      <t>ジンノハル</t>
    </rPh>
    <rPh sb="3" eb="6">
      <t>ホンジョウヒガシ</t>
    </rPh>
    <phoneticPr fontId="20"/>
  </si>
  <si>
    <t>永犬丸東町2</t>
  </si>
  <si>
    <t>八幡西区②　計</t>
    <rPh sb="0" eb="3">
      <t>ヤハタニシ</t>
    </rPh>
    <rPh sb="3" eb="4">
      <t>ク</t>
    </rPh>
    <rPh sb="6" eb="7">
      <t>ケイ</t>
    </rPh>
    <phoneticPr fontId="20"/>
  </si>
  <si>
    <t>八幡西区合計</t>
    <rPh sb="0" eb="3">
      <t>ヤハタニシ</t>
    </rPh>
    <rPh sb="3" eb="4">
      <t>ク</t>
    </rPh>
    <rPh sb="4" eb="6">
      <t>ゴウケイ</t>
    </rPh>
    <phoneticPr fontId="20"/>
  </si>
  <si>
    <t>下上津役</t>
    <rPh sb="0" eb="4">
      <t>シモコウジャク</t>
    </rPh>
    <phoneticPr fontId="20"/>
  </si>
  <si>
    <t>本　町</t>
    <rPh sb="0" eb="1">
      <t>ホン</t>
    </rPh>
    <rPh sb="2" eb="3">
      <t>マチ</t>
    </rPh>
    <phoneticPr fontId="20"/>
  </si>
  <si>
    <t>西園町</t>
  </si>
  <si>
    <t>桜町</t>
  </si>
  <si>
    <t>中川町</t>
  </si>
  <si>
    <t>久岐の浜</t>
  </si>
  <si>
    <t>二　島</t>
    <rPh sb="0" eb="1">
      <t>ニ</t>
    </rPh>
    <rPh sb="2" eb="3">
      <t>シマ</t>
    </rPh>
    <phoneticPr fontId="20"/>
  </si>
  <si>
    <t>高　須</t>
    <rPh sb="0" eb="1">
      <t>タカ</t>
    </rPh>
    <rPh sb="2" eb="3">
      <t>ス</t>
    </rPh>
    <phoneticPr fontId="20"/>
  </si>
  <si>
    <t>小　嶺</t>
    <rPh sb="0" eb="1">
      <t>ショウ</t>
    </rPh>
    <rPh sb="2" eb="3">
      <t>ミネ</t>
    </rPh>
    <phoneticPr fontId="20"/>
  </si>
  <si>
    <t>若松区 合計</t>
    <rPh sb="0" eb="2">
      <t>ワカマツ</t>
    </rPh>
    <rPh sb="2" eb="3">
      <t>ク</t>
    </rPh>
    <rPh sb="4" eb="6">
      <t>ゴウケイ</t>
    </rPh>
    <phoneticPr fontId="20"/>
  </si>
  <si>
    <t>北九州市及び周辺</t>
    <rPh sb="0" eb="4">
      <t>キタキュウシュウシ</t>
    </rPh>
    <rPh sb="4" eb="5">
      <t>オヨ</t>
    </rPh>
    <rPh sb="6" eb="8">
      <t>シュウヘン</t>
    </rPh>
    <phoneticPr fontId="23"/>
  </si>
  <si>
    <t>葛 原 納 品</t>
    <rPh sb="0" eb="1">
      <t>クズ</t>
    </rPh>
    <rPh sb="2" eb="3">
      <t>ハラ</t>
    </rPh>
    <rPh sb="4" eb="5">
      <t>ノウ</t>
    </rPh>
    <rPh sb="6" eb="7">
      <t>ヒン</t>
    </rPh>
    <phoneticPr fontId="23"/>
  </si>
  <si>
    <t>北九州市　　及び周辺</t>
    <rPh sb="0" eb="3">
      <t>キタキュウシュウ</t>
    </rPh>
    <rPh sb="3" eb="4">
      <t>シ</t>
    </rPh>
    <rPh sb="6" eb="7">
      <t>オヨ</t>
    </rPh>
    <rPh sb="8" eb="10">
      <t>シュウヘン</t>
    </rPh>
    <phoneticPr fontId="23"/>
  </si>
  <si>
    <t>福津市</t>
    <rPh sb="0" eb="2">
      <t>フクツ</t>
    </rPh>
    <rPh sb="2" eb="3">
      <t>シ</t>
    </rPh>
    <phoneticPr fontId="23"/>
  </si>
  <si>
    <t>小倉北区</t>
    <rPh sb="0" eb="2">
      <t>コクラ</t>
    </rPh>
    <rPh sb="2" eb="4">
      <t>キタク</t>
    </rPh>
    <phoneticPr fontId="23"/>
  </si>
  <si>
    <t>小倉南区</t>
    <rPh sb="0" eb="2">
      <t>コクラ</t>
    </rPh>
    <rPh sb="2" eb="4">
      <t>ミナミク</t>
    </rPh>
    <phoneticPr fontId="23"/>
  </si>
  <si>
    <t>糟屋郡新宮町</t>
    <rPh sb="0" eb="2">
      <t>カスヤ</t>
    </rPh>
    <rPh sb="2" eb="3">
      <t>グン</t>
    </rPh>
    <rPh sb="3" eb="5">
      <t>シングウ</t>
    </rPh>
    <rPh sb="5" eb="6">
      <t>チョウ</t>
    </rPh>
    <phoneticPr fontId="23"/>
  </si>
  <si>
    <t>苅田町</t>
    <rPh sb="0" eb="2">
      <t>カンダ</t>
    </rPh>
    <rPh sb="2" eb="3">
      <t>チョウ</t>
    </rPh>
    <phoneticPr fontId="23"/>
  </si>
  <si>
    <t>八幡東区</t>
    <rPh sb="0" eb="2">
      <t>ヤハタ</t>
    </rPh>
    <rPh sb="2" eb="4">
      <t>ヒガシク</t>
    </rPh>
    <phoneticPr fontId="23"/>
  </si>
  <si>
    <t>八幡西区</t>
    <rPh sb="0" eb="2">
      <t>ヤハタ</t>
    </rPh>
    <rPh sb="2" eb="3">
      <t>ニシ</t>
    </rPh>
    <rPh sb="3" eb="4">
      <t>ク</t>
    </rPh>
    <phoneticPr fontId="23"/>
  </si>
  <si>
    <t>若松区</t>
    <rPh sb="0" eb="3">
      <t>ワカマツク</t>
    </rPh>
    <phoneticPr fontId="23"/>
  </si>
  <si>
    <t>中間市</t>
    <rPh sb="0" eb="3">
      <t>ナカマシ</t>
    </rPh>
    <phoneticPr fontId="23"/>
  </si>
  <si>
    <t>部</t>
    <rPh sb="0" eb="1">
      <t>ブ</t>
    </rPh>
    <phoneticPr fontId="23"/>
  </si>
  <si>
    <t>東区</t>
    <rPh sb="0" eb="2">
      <t>ヒガシク</t>
    </rPh>
    <phoneticPr fontId="23"/>
  </si>
  <si>
    <t>西区</t>
    <rPh sb="0" eb="2">
      <t>ニシク</t>
    </rPh>
    <phoneticPr fontId="23"/>
  </si>
  <si>
    <t>行政区【東部】</t>
    <rPh sb="0" eb="3">
      <t>ギョウセイク</t>
    </rPh>
    <rPh sb="4" eb="6">
      <t>トウブ</t>
    </rPh>
    <phoneticPr fontId="20"/>
  </si>
  <si>
    <t>レスポンス</t>
    <phoneticPr fontId="20"/>
  </si>
  <si>
    <t>AA</t>
    <phoneticPr fontId="20"/>
  </si>
  <si>
    <t>門司港</t>
    <phoneticPr fontId="20"/>
  </si>
  <si>
    <t>AD</t>
    <phoneticPr fontId="20"/>
  </si>
  <si>
    <t>小森江</t>
    <rPh sb="0" eb="3">
      <t>コモリエ</t>
    </rPh>
    <phoneticPr fontId="20"/>
  </si>
  <si>
    <t>AE</t>
    <phoneticPr fontId="20"/>
  </si>
  <si>
    <t>永黒</t>
    <rPh sb="0" eb="2">
      <t>ナガグロ</t>
    </rPh>
    <phoneticPr fontId="20"/>
  </si>
  <si>
    <t>AF</t>
    <phoneticPr fontId="20"/>
  </si>
  <si>
    <t>大里</t>
    <rPh sb="0" eb="2">
      <t>ダイリ</t>
    </rPh>
    <phoneticPr fontId="20"/>
  </si>
  <si>
    <t>AG</t>
    <phoneticPr fontId="20"/>
  </si>
  <si>
    <t>原町</t>
    <rPh sb="0" eb="2">
      <t>ハラマチ</t>
    </rPh>
    <phoneticPr fontId="20"/>
  </si>
  <si>
    <t>AH</t>
    <phoneticPr fontId="20"/>
  </si>
  <si>
    <t>AJ</t>
    <phoneticPr fontId="20"/>
  </si>
  <si>
    <t>藤松</t>
    <rPh sb="0" eb="2">
      <t>フジマツ</t>
    </rPh>
    <phoneticPr fontId="20"/>
  </si>
  <si>
    <t>AL</t>
    <phoneticPr fontId="20"/>
  </si>
  <si>
    <t>吉志</t>
    <rPh sb="0" eb="2">
      <t>キシ</t>
    </rPh>
    <phoneticPr fontId="20"/>
  </si>
  <si>
    <t>KA</t>
    <phoneticPr fontId="20"/>
  </si>
  <si>
    <t>中井</t>
    <rPh sb="0" eb="2">
      <t>ナカイ</t>
    </rPh>
    <phoneticPr fontId="20"/>
  </si>
  <si>
    <t>KB</t>
    <phoneticPr fontId="20"/>
  </si>
  <si>
    <t>日明</t>
    <rPh sb="0" eb="2">
      <t>ヒアガリ</t>
    </rPh>
    <phoneticPr fontId="20"/>
  </si>
  <si>
    <t>KC</t>
    <phoneticPr fontId="20"/>
  </si>
  <si>
    <t>大門</t>
    <rPh sb="0" eb="2">
      <t>ダイモン</t>
    </rPh>
    <phoneticPr fontId="20"/>
  </si>
  <si>
    <t>KD</t>
    <phoneticPr fontId="20"/>
  </si>
  <si>
    <t>魚町</t>
    <rPh sb="0" eb="2">
      <t>ウオマチ</t>
    </rPh>
    <phoneticPr fontId="20"/>
  </si>
  <si>
    <t>KE</t>
    <phoneticPr fontId="20"/>
  </si>
  <si>
    <t>砂津</t>
    <rPh sb="0" eb="2">
      <t>スナツ</t>
    </rPh>
    <phoneticPr fontId="20"/>
  </si>
  <si>
    <t>KF</t>
    <phoneticPr fontId="20"/>
  </si>
  <si>
    <t>赤坂</t>
    <rPh sb="0" eb="2">
      <t>アカサカ</t>
    </rPh>
    <phoneticPr fontId="20"/>
  </si>
  <si>
    <t>KG</t>
    <phoneticPr fontId="20"/>
  </si>
  <si>
    <t>井堀</t>
    <rPh sb="0" eb="2">
      <t>イボリ</t>
    </rPh>
    <phoneticPr fontId="20"/>
  </si>
  <si>
    <t>KH</t>
    <phoneticPr fontId="20"/>
  </si>
  <si>
    <t>木町</t>
    <rPh sb="0" eb="2">
      <t>キマチ</t>
    </rPh>
    <phoneticPr fontId="20"/>
  </si>
  <si>
    <t>KK</t>
    <phoneticPr fontId="20"/>
  </si>
  <si>
    <t>KL</t>
    <phoneticPr fontId="20"/>
  </si>
  <si>
    <t>KM</t>
    <phoneticPr fontId="20"/>
  </si>
  <si>
    <t>大畠</t>
    <rPh sb="0" eb="2">
      <t>オオバタケ</t>
    </rPh>
    <phoneticPr fontId="20"/>
  </si>
  <si>
    <t>KN</t>
    <phoneticPr fontId="20"/>
  </si>
  <si>
    <t>金鶏</t>
    <rPh sb="0" eb="2">
      <t>キンケイ</t>
    </rPh>
    <phoneticPr fontId="20"/>
  </si>
  <si>
    <t>KP</t>
    <phoneticPr fontId="20"/>
  </si>
  <si>
    <t>篠崎</t>
    <rPh sb="0" eb="2">
      <t>シノザキ</t>
    </rPh>
    <phoneticPr fontId="20"/>
  </si>
  <si>
    <t>KR</t>
    <phoneticPr fontId="20"/>
  </si>
  <si>
    <t>白銀</t>
    <rPh sb="0" eb="2">
      <t>シラガネ</t>
    </rPh>
    <phoneticPr fontId="20"/>
  </si>
  <si>
    <t>KS</t>
    <phoneticPr fontId="20"/>
  </si>
  <si>
    <t>片野</t>
    <rPh sb="0" eb="2">
      <t>カタノ</t>
    </rPh>
    <phoneticPr fontId="20"/>
  </si>
  <si>
    <t>KT</t>
    <phoneticPr fontId="20"/>
  </si>
  <si>
    <t>足立</t>
    <rPh sb="0" eb="2">
      <t>アダチ</t>
    </rPh>
    <phoneticPr fontId="20"/>
  </si>
  <si>
    <t>KW</t>
    <phoneticPr fontId="20"/>
  </si>
  <si>
    <t>熊谷</t>
    <rPh sb="0" eb="2">
      <t>クマガイ</t>
    </rPh>
    <phoneticPr fontId="20"/>
  </si>
  <si>
    <t>KX</t>
    <phoneticPr fontId="20"/>
  </si>
  <si>
    <t>高坊</t>
    <rPh sb="0" eb="2">
      <t>タカボウ</t>
    </rPh>
    <phoneticPr fontId="20"/>
  </si>
  <si>
    <t>MA</t>
    <phoneticPr fontId="20"/>
  </si>
  <si>
    <t>城野</t>
    <rPh sb="0" eb="2">
      <t>ジョウノ</t>
    </rPh>
    <phoneticPr fontId="20"/>
  </si>
  <si>
    <t>MB</t>
    <phoneticPr fontId="20"/>
  </si>
  <si>
    <t>北方</t>
    <rPh sb="0" eb="2">
      <t>キタガタ</t>
    </rPh>
    <phoneticPr fontId="20"/>
  </si>
  <si>
    <t>MC</t>
    <phoneticPr fontId="20"/>
  </si>
  <si>
    <t>若園</t>
    <rPh sb="0" eb="2">
      <t>ワカゾノ</t>
    </rPh>
    <phoneticPr fontId="20"/>
  </si>
  <si>
    <t>MD</t>
    <phoneticPr fontId="20"/>
  </si>
  <si>
    <t>湯川</t>
    <rPh sb="0" eb="2">
      <t>ユカワ</t>
    </rPh>
    <phoneticPr fontId="20"/>
  </si>
  <si>
    <t>ME</t>
    <phoneticPr fontId="20"/>
  </si>
  <si>
    <t>葛原</t>
    <rPh sb="0" eb="2">
      <t>クズハラ</t>
    </rPh>
    <phoneticPr fontId="20"/>
  </si>
  <si>
    <t>MF</t>
    <phoneticPr fontId="20"/>
  </si>
  <si>
    <t>MG</t>
    <phoneticPr fontId="20"/>
  </si>
  <si>
    <t>吉田</t>
    <rPh sb="0" eb="2">
      <t>ヨシダ</t>
    </rPh>
    <phoneticPr fontId="20"/>
  </si>
  <si>
    <t>MH</t>
    <phoneticPr fontId="20"/>
  </si>
  <si>
    <t>津田</t>
    <rPh sb="0" eb="2">
      <t>ツダ</t>
    </rPh>
    <phoneticPr fontId="20"/>
  </si>
  <si>
    <t>MJ</t>
    <phoneticPr fontId="20"/>
  </si>
  <si>
    <t>曽根</t>
    <rPh sb="0" eb="2">
      <t>ソネ</t>
    </rPh>
    <phoneticPr fontId="20"/>
  </si>
  <si>
    <t>MK</t>
    <phoneticPr fontId="20"/>
  </si>
  <si>
    <t>ML</t>
    <phoneticPr fontId="20"/>
  </si>
  <si>
    <t>朽網</t>
    <rPh sb="0" eb="2">
      <t>クサミ</t>
    </rPh>
    <phoneticPr fontId="20"/>
  </si>
  <si>
    <t>MM</t>
    <phoneticPr fontId="20"/>
  </si>
  <si>
    <t>蒲生</t>
    <rPh sb="0" eb="2">
      <t>ガモウ</t>
    </rPh>
    <phoneticPr fontId="20"/>
  </si>
  <si>
    <t>MN</t>
    <phoneticPr fontId="20"/>
  </si>
  <si>
    <t>徳力</t>
    <rPh sb="0" eb="2">
      <t>トクリキ</t>
    </rPh>
    <phoneticPr fontId="20"/>
  </si>
  <si>
    <t>MP</t>
    <phoneticPr fontId="20"/>
  </si>
  <si>
    <t>石田</t>
    <rPh sb="0" eb="2">
      <t>イシダ</t>
    </rPh>
    <phoneticPr fontId="20"/>
  </si>
  <si>
    <t>MR</t>
    <phoneticPr fontId="20"/>
  </si>
  <si>
    <t>横代</t>
    <rPh sb="0" eb="2">
      <t>ヨコシロ</t>
    </rPh>
    <phoneticPr fontId="20"/>
  </si>
  <si>
    <t>MS</t>
    <phoneticPr fontId="20"/>
  </si>
  <si>
    <t>MT</t>
    <phoneticPr fontId="20"/>
  </si>
  <si>
    <t>志井</t>
    <rPh sb="0" eb="2">
      <t>シイ</t>
    </rPh>
    <phoneticPr fontId="20"/>
  </si>
  <si>
    <t>MW</t>
    <phoneticPr fontId="20"/>
  </si>
  <si>
    <t>長行</t>
    <rPh sb="0" eb="2">
      <t>オサユキ</t>
    </rPh>
    <phoneticPr fontId="20"/>
  </si>
  <si>
    <t>TA</t>
    <phoneticPr fontId="20"/>
  </si>
  <si>
    <t>TB</t>
    <phoneticPr fontId="20"/>
  </si>
  <si>
    <t>沢見</t>
    <rPh sb="0" eb="2">
      <t>サワミ</t>
    </rPh>
    <phoneticPr fontId="20"/>
  </si>
  <si>
    <t>TC</t>
    <phoneticPr fontId="20"/>
  </si>
  <si>
    <t>中原</t>
    <rPh sb="0" eb="2">
      <t>ナカバル</t>
    </rPh>
    <phoneticPr fontId="20"/>
  </si>
  <si>
    <t>TD</t>
    <phoneticPr fontId="20"/>
  </si>
  <si>
    <t>TE</t>
    <phoneticPr fontId="20"/>
  </si>
  <si>
    <t>牧山</t>
    <rPh sb="0" eb="2">
      <t>マキヤマ</t>
    </rPh>
    <phoneticPr fontId="20"/>
  </si>
  <si>
    <t>TF</t>
    <phoneticPr fontId="20"/>
  </si>
  <si>
    <t>一枝</t>
    <rPh sb="0" eb="2">
      <t>イチエダ</t>
    </rPh>
    <phoneticPr fontId="20"/>
  </si>
  <si>
    <t>DA</t>
    <phoneticPr fontId="20"/>
  </si>
  <si>
    <t>苅田</t>
    <rPh sb="0" eb="2">
      <t>カンダ</t>
    </rPh>
    <phoneticPr fontId="20"/>
  </si>
  <si>
    <t>行政区【西部】</t>
    <rPh sb="0" eb="3">
      <t>ギョウセイク</t>
    </rPh>
    <rPh sb="4" eb="6">
      <t>セイブ</t>
    </rPh>
    <phoneticPr fontId="20"/>
  </si>
  <si>
    <t>HA</t>
    <phoneticPr fontId="20"/>
  </si>
  <si>
    <t>祇園</t>
    <rPh sb="0" eb="2">
      <t>ギオン</t>
    </rPh>
    <phoneticPr fontId="20"/>
  </si>
  <si>
    <t>HB</t>
    <phoneticPr fontId="20"/>
  </si>
  <si>
    <t>HC</t>
    <phoneticPr fontId="20"/>
  </si>
  <si>
    <t>YA</t>
    <phoneticPr fontId="20"/>
  </si>
  <si>
    <t>浅川</t>
    <rPh sb="0" eb="2">
      <t>アサカワ</t>
    </rPh>
    <phoneticPr fontId="20"/>
  </si>
  <si>
    <t>YB</t>
    <phoneticPr fontId="20"/>
  </si>
  <si>
    <t>本城</t>
    <rPh sb="0" eb="2">
      <t>ホンジョウ</t>
    </rPh>
    <phoneticPr fontId="20"/>
  </si>
  <si>
    <t>YC</t>
    <phoneticPr fontId="20"/>
  </si>
  <si>
    <t>折尾</t>
    <rPh sb="0" eb="2">
      <t>オリオ</t>
    </rPh>
    <phoneticPr fontId="20"/>
  </si>
  <si>
    <t>YD</t>
    <phoneticPr fontId="20"/>
  </si>
  <si>
    <t>YE</t>
    <phoneticPr fontId="20"/>
  </si>
  <si>
    <t>YF</t>
    <phoneticPr fontId="20"/>
  </si>
  <si>
    <t>YG</t>
    <phoneticPr fontId="20"/>
  </si>
  <si>
    <t>青山</t>
    <rPh sb="0" eb="2">
      <t>アオヤマ</t>
    </rPh>
    <phoneticPr fontId="20"/>
  </si>
  <si>
    <t>YH</t>
    <phoneticPr fontId="20"/>
  </si>
  <si>
    <t>藤田</t>
    <rPh sb="0" eb="2">
      <t>フジタ</t>
    </rPh>
    <phoneticPr fontId="20"/>
  </si>
  <si>
    <t>YK</t>
    <phoneticPr fontId="20"/>
  </si>
  <si>
    <t>幸神</t>
    <rPh sb="0" eb="2">
      <t>サイノカミ</t>
    </rPh>
    <phoneticPr fontId="20"/>
  </si>
  <si>
    <t>YL</t>
    <phoneticPr fontId="20"/>
  </si>
  <si>
    <t>引野</t>
    <rPh sb="0" eb="2">
      <t>ヒキノ</t>
    </rPh>
    <phoneticPr fontId="20"/>
  </si>
  <si>
    <t>YM</t>
    <phoneticPr fontId="20"/>
  </si>
  <si>
    <t>YN</t>
    <phoneticPr fontId="20"/>
  </si>
  <si>
    <t>小嶺</t>
    <rPh sb="0" eb="2">
      <t>コミネ</t>
    </rPh>
    <phoneticPr fontId="20"/>
  </si>
  <si>
    <t>YP</t>
    <phoneticPr fontId="20"/>
  </si>
  <si>
    <t>陣原・本城東</t>
    <rPh sb="0" eb="2">
      <t>ジンノハル</t>
    </rPh>
    <rPh sb="3" eb="5">
      <t>ホンジョウ</t>
    </rPh>
    <rPh sb="5" eb="6">
      <t>ヒガシ</t>
    </rPh>
    <phoneticPr fontId="20"/>
  </si>
  <si>
    <t>WA</t>
    <phoneticPr fontId="20"/>
  </si>
  <si>
    <t>本町</t>
    <rPh sb="0" eb="2">
      <t>ホンマチ</t>
    </rPh>
    <phoneticPr fontId="20"/>
  </si>
  <si>
    <t>WB</t>
    <phoneticPr fontId="20"/>
  </si>
  <si>
    <t>二島</t>
    <rPh sb="0" eb="2">
      <t>フタジマ</t>
    </rPh>
    <phoneticPr fontId="20"/>
  </si>
  <si>
    <t>WC</t>
    <phoneticPr fontId="20"/>
  </si>
  <si>
    <t>高須</t>
    <rPh sb="0" eb="2">
      <t>タカス</t>
    </rPh>
    <phoneticPr fontId="20"/>
  </si>
  <si>
    <t>WD</t>
    <phoneticPr fontId="20"/>
  </si>
  <si>
    <t>ひびきの</t>
    <phoneticPr fontId="20"/>
  </si>
  <si>
    <t>NA</t>
    <phoneticPr fontId="20"/>
  </si>
  <si>
    <t>中間</t>
    <rPh sb="0" eb="2">
      <t>ナカマ</t>
    </rPh>
    <phoneticPr fontId="20"/>
  </si>
  <si>
    <t>NB</t>
    <phoneticPr fontId="20"/>
  </si>
  <si>
    <t>NC</t>
    <phoneticPr fontId="20"/>
  </si>
  <si>
    <t>ND</t>
    <phoneticPr fontId="20"/>
  </si>
  <si>
    <t>GA</t>
    <phoneticPr fontId="20"/>
  </si>
  <si>
    <t>ご請求額（税込み）</t>
    <rPh sb="1" eb="3">
      <t>セイキュウ</t>
    </rPh>
    <rPh sb="3" eb="4">
      <t>ガク</t>
    </rPh>
    <rPh sb="5" eb="7">
      <t>ゼイコ</t>
    </rPh>
    <phoneticPr fontId="20"/>
  </si>
  <si>
    <t>※B4まで3.0円／B3まで5.0円／B2まで8.0円／B1まで10.0円 （いずれも税別単価）</t>
    <rPh sb="8" eb="9">
      <t>エン</t>
    </rPh>
    <rPh sb="17" eb="18">
      <t>エン</t>
    </rPh>
    <rPh sb="26" eb="27">
      <t>エン</t>
    </rPh>
    <rPh sb="36" eb="37">
      <t>エン</t>
    </rPh>
    <rPh sb="43" eb="45">
      <t>ゼイベツ</t>
    </rPh>
    <rPh sb="45" eb="47">
      <t>タンカ</t>
    </rPh>
    <phoneticPr fontId="20"/>
  </si>
  <si>
    <t>配布日</t>
  </si>
  <si>
    <t>～</t>
  </si>
  <si>
    <t>【</t>
  </si>
  <si>
    <t>号</t>
  </si>
  <si>
    <t>】</t>
  </si>
  <si>
    <t>広告名</t>
  </si>
  <si>
    <t>枚</t>
  </si>
  <si>
    <t>FB-11</t>
    <phoneticPr fontId="20"/>
  </si>
  <si>
    <t>FB-12</t>
    <phoneticPr fontId="20"/>
  </si>
  <si>
    <t xml:space="preserve">日蒔野1・2・3 </t>
    <rPh sb="0" eb="1">
      <t>ヒ</t>
    </rPh>
    <rPh sb="1" eb="2">
      <t>マ</t>
    </rPh>
    <rPh sb="2" eb="3">
      <t>ノ</t>
    </rPh>
    <phoneticPr fontId="20"/>
  </si>
  <si>
    <t>日蒔野4・5・6</t>
    <rPh sb="0" eb="1">
      <t>ヒ</t>
    </rPh>
    <rPh sb="1" eb="2">
      <t>マ</t>
    </rPh>
    <rPh sb="2" eb="3">
      <t>ノ</t>
    </rPh>
    <phoneticPr fontId="20"/>
  </si>
  <si>
    <t>NC-3②</t>
    <phoneticPr fontId="23"/>
  </si>
  <si>
    <t>NC-3③</t>
    <phoneticPr fontId="23"/>
  </si>
  <si>
    <t>和白4③・和白5①</t>
    <rPh sb="0" eb="2">
      <t>ワジロ</t>
    </rPh>
    <rPh sb="5" eb="7">
      <t>ワジロ</t>
    </rPh>
    <phoneticPr fontId="20"/>
  </si>
  <si>
    <t>お申込みは10枚単位でお願いいたします。</t>
    <rPh sb="1" eb="3">
      <t>モウシコ</t>
    </rPh>
    <rPh sb="7" eb="8">
      <t>マイ</t>
    </rPh>
    <rPh sb="8" eb="10">
      <t>タンイ</t>
    </rPh>
    <rPh sb="12" eb="13">
      <t>ネガ</t>
    </rPh>
    <phoneticPr fontId="23"/>
  </si>
  <si>
    <t>サイズ</t>
    <phoneticPr fontId="20"/>
  </si>
  <si>
    <t>サイズ</t>
    <phoneticPr fontId="20"/>
  </si>
  <si>
    <t>サイズ</t>
    <phoneticPr fontId="23"/>
  </si>
  <si>
    <t>サイズ</t>
    <phoneticPr fontId="23"/>
  </si>
  <si>
    <t>GE-6①</t>
    <phoneticPr fontId="20"/>
  </si>
  <si>
    <t>GE-6②</t>
    <phoneticPr fontId="20"/>
  </si>
  <si>
    <t>美明1・3</t>
    <rPh sb="0" eb="2">
      <t>ミアケ</t>
    </rPh>
    <phoneticPr fontId="20"/>
  </si>
  <si>
    <t>美明2</t>
    <rPh sb="0" eb="2">
      <t>ミアケ</t>
    </rPh>
    <phoneticPr fontId="20"/>
  </si>
  <si>
    <t>SB-1①</t>
    <phoneticPr fontId="20"/>
  </si>
  <si>
    <t>SB-1②</t>
    <phoneticPr fontId="20"/>
  </si>
  <si>
    <t>湊坂1・2・3</t>
    <rPh sb="0" eb="1">
      <t>ミナト</t>
    </rPh>
    <rPh sb="1" eb="2">
      <t>ザカ</t>
    </rPh>
    <phoneticPr fontId="20"/>
  </si>
  <si>
    <t>湊坂4・5・6</t>
    <rPh sb="0" eb="1">
      <t>ミナト</t>
    </rPh>
    <rPh sb="1" eb="2">
      <t>ザカ</t>
    </rPh>
    <phoneticPr fontId="20"/>
  </si>
  <si>
    <t>西新1①(事業所含む)</t>
    <rPh sb="0" eb="1">
      <t>ニシ</t>
    </rPh>
    <rPh sb="1" eb="2">
      <t>シン</t>
    </rPh>
    <rPh sb="5" eb="8">
      <t>ジギョウショ</t>
    </rPh>
    <rPh sb="8" eb="9">
      <t>フク</t>
    </rPh>
    <phoneticPr fontId="2"/>
  </si>
  <si>
    <t>西新1②（事業所含む）</t>
    <rPh sb="0" eb="1">
      <t>ニシ</t>
    </rPh>
    <rPh sb="1" eb="2">
      <t>シン</t>
    </rPh>
    <rPh sb="5" eb="8">
      <t>ジギョウショ</t>
    </rPh>
    <rPh sb="8" eb="9">
      <t>フク</t>
    </rPh>
    <phoneticPr fontId="2"/>
  </si>
  <si>
    <t>西新4（事業所含む）</t>
    <rPh sb="0" eb="1">
      <t>ニシ</t>
    </rPh>
    <rPh sb="1" eb="2">
      <t>シン</t>
    </rPh>
    <rPh sb="4" eb="7">
      <t>ジギョウショ</t>
    </rPh>
    <rPh sb="7" eb="8">
      <t>フク</t>
    </rPh>
    <phoneticPr fontId="2"/>
  </si>
  <si>
    <t>枝光</t>
    <rPh sb="0" eb="2">
      <t>エダミツ</t>
    </rPh>
    <phoneticPr fontId="20"/>
  </si>
  <si>
    <t>黒　崎</t>
    <rPh sb="0" eb="1">
      <t>クロ</t>
    </rPh>
    <rPh sb="2" eb="3">
      <t>サキ</t>
    </rPh>
    <phoneticPr fontId="20"/>
  </si>
  <si>
    <t>HD</t>
    <phoneticPr fontId="20"/>
  </si>
  <si>
    <t>枝光</t>
    <rPh sb="0" eb="2">
      <t>エダミツ</t>
    </rPh>
    <phoneticPr fontId="20"/>
  </si>
  <si>
    <t>YJ</t>
    <phoneticPr fontId="20"/>
  </si>
  <si>
    <t>黒崎</t>
    <rPh sb="0" eb="2">
      <t>クロサキ</t>
    </rPh>
    <phoneticPr fontId="20"/>
  </si>
  <si>
    <t>ＧＤ</t>
    <phoneticPr fontId="20"/>
  </si>
  <si>
    <t>ＧＧ</t>
    <phoneticPr fontId="20"/>
  </si>
  <si>
    <t>遠賀町</t>
    <rPh sb="0" eb="3">
      <t>オンガチョウ</t>
    </rPh>
    <phoneticPr fontId="20"/>
  </si>
  <si>
    <t>岡垣町</t>
    <rPh sb="0" eb="2">
      <t>オカガキ</t>
    </rPh>
    <rPh sb="2" eb="3">
      <t>マチ</t>
    </rPh>
    <phoneticPr fontId="20"/>
  </si>
  <si>
    <t>計　③</t>
    <rPh sb="0" eb="1">
      <t>ケイ</t>
    </rPh>
    <phoneticPr fontId="23"/>
  </si>
  <si>
    <t>（水）</t>
    <rPh sb="1" eb="2">
      <t>スイ</t>
    </rPh>
    <phoneticPr fontId="20"/>
  </si>
  <si>
    <t>～</t>
    <phoneticPr fontId="23"/>
  </si>
  <si>
    <t>号</t>
    <phoneticPr fontId="20"/>
  </si>
  <si>
    <t>遠賀郡</t>
    <rPh sb="0" eb="2">
      <t>オンガ</t>
    </rPh>
    <rPh sb="2" eb="3">
      <t>グン</t>
    </rPh>
    <phoneticPr fontId="23"/>
  </si>
  <si>
    <t>GB-2①</t>
    <phoneticPr fontId="20"/>
  </si>
  <si>
    <t>GB-2②</t>
    <phoneticPr fontId="20"/>
  </si>
  <si>
    <t>舞の里2</t>
    <rPh sb="0" eb="1">
      <t>マイ</t>
    </rPh>
    <rPh sb="2" eb="3">
      <t>サト</t>
    </rPh>
    <phoneticPr fontId="20"/>
  </si>
  <si>
    <t>舞の里3</t>
    <rPh sb="0" eb="1">
      <t>マイ</t>
    </rPh>
    <rPh sb="2" eb="3">
      <t>サト</t>
    </rPh>
    <phoneticPr fontId="20"/>
  </si>
  <si>
    <t>SB-8①</t>
    <phoneticPr fontId="20"/>
  </si>
  <si>
    <t>SB-8②</t>
    <phoneticPr fontId="20"/>
  </si>
  <si>
    <t>中央駅前1・2</t>
    <rPh sb="0" eb="2">
      <t>チュウオウ</t>
    </rPh>
    <rPh sb="2" eb="4">
      <t>エキマエ</t>
    </rPh>
    <phoneticPr fontId="20"/>
  </si>
  <si>
    <t>上府北1～4</t>
    <rPh sb="0" eb="2">
      <t>カミノフ</t>
    </rPh>
    <rPh sb="2" eb="3">
      <t>キタ</t>
    </rPh>
    <phoneticPr fontId="20"/>
  </si>
  <si>
    <t>西福間3・4・5</t>
    <rPh sb="0" eb="1">
      <t>ニシ</t>
    </rPh>
    <rPh sb="1" eb="3">
      <t>フクマ</t>
    </rPh>
    <phoneticPr fontId="20"/>
  </si>
  <si>
    <t>HO-3①</t>
    <phoneticPr fontId="23"/>
  </si>
  <si>
    <t>HO-3②</t>
    <phoneticPr fontId="23"/>
  </si>
  <si>
    <t>土井3</t>
    <rPh sb="0" eb="2">
      <t>ドイ</t>
    </rPh>
    <phoneticPr fontId="23"/>
  </si>
  <si>
    <t>土井4</t>
    <rPh sb="0" eb="2">
      <t>ドイ</t>
    </rPh>
    <phoneticPr fontId="23"/>
  </si>
  <si>
    <t>総合計①＋②＋③＋④</t>
    <rPh sb="0" eb="2">
      <t>ソウゴウ</t>
    </rPh>
    <rPh sb="2" eb="3">
      <t>ケイ</t>
    </rPh>
    <phoneticPr fontId="23"/>
  </si>
  <si>
    <t>大野城市</t>
    <rPh sb="0" eb="3">
      <t>オオノジョウ</t>
    </rPh>
    <rPh sb="3" eb="4">
      <t>シ</t>
    </rPh>
    <phoneticPr fontId="23"/>
  </si>
  <si>
    <t>春日市</t>
    <rPh sb="0" eb="2">
      <t>カスガ</t>
    </rPh>
    <rPh sb="2" eb="3">
      <t>シ</t>
    </rPh>
    <phoneticPr fontId="23"/>
  </si>
  <si>
    <t>那珂川町</t>
    <rPh sb="0" eb="4">
      <t>ナカガワマチ</t>
    </rPh>
    <phoneticPr fontId="23"/>
  </si>
  <si>
    <t>計　④</t>
    <rPh sb="0" eb="1">
      <t>ケイ</t>
    </rPh>
    <phoneticPr fontId="23"/>
  </si>
  <si>
    <t>ポスティング配布企画書</t>
    <rPh sb="6" eb="8">
      <t>ハイフ</t>
    </rPh>
    <rPh sb="8" eb="11">
      <t>キカクショ</t>
    </rPh>
    <phoneticPr fontId="23"/>
  </si>
  <si>
    <t>(水)</t>
    <rPh sb="1" eb="2">
      <t>スイ</t>
    </rPh>
    <phoneticPr fontId="20"/>
  </si>
  <si>
    <t>(金)</t>
    <rPh sb="1" eb="2">
      <t>キン</t>
    </rPh>
    <phoneticPr fontId="20"/>
  </si>
  <si>
    <t>旭ヶ丘・上大利・南大利</t>
    <rPh sb="0" eb="3">
      <t>アサヒガオカ</t>
    </rPh>
    <rPh sb="4" eb="7">
      <t>カミオオリ</t>
    </rPh>
    <rPh sb="8" eb="9">
      <t>ミナミ</t>
    </rPh>
    <rPh sb="9" eb="11">
      <t>オオリ</t>
    </rPh>
    <phoneticPr fontId="23"/>
  </si>
  <si>
    <t>旭ヶ丘1・2</t>
    <rPh sb="0" eb="3">
      <t>アサヒガオカ</t>
    </rPh>
    <phoneticPr fontId="23"/>
  </si>
  <si>
    <t>美しが丘・光が丘</t>
    <rPh sb="0" eb="1">
      <t>ウツク</t>
    </rPh>
    <rPh sb="3" eb="4">
      <t>オカ</t>
    </rPh>
    <rPh sb="5" eb="6">
      <t>ヒカリ</t>
    </rPh>
    <rPh sb="7" eb="8">
      <t>オカ</t>
    </rPh>
    <phoneticPr fontId="23"/>
  </si>
  <si>
    <t>美しが丘北1・2</t>
    <rPh sb="0" eb="1">
      <t>ウツク</t>
    </rPh>
    <rPh sb="3" eb="4">
      <t>オカ</t>
    </rPh>
    <rPh sb="4" eb="5">
      <t>キタ</t>
    </rPh>
    <phoneticPr fontId="23"/>
  </si>
  <si>
    <t>上大利1</t>
    <rPh sb="0" eb="3">
      <t>カミオオリ</t>
    </rPh>
    <phoneticPr fontId="23"/>
  </si>
  <si>
    <t>美しが丘北3・4</t>
    <rPh sb="0" eb="1">
      <t>ウツク</t>
    </rPh>
    <rPh sb="3" eb="4">
      <t>オカ</t>
    </rPh>
    <rPh sb="4" eb="5">
      <t>キタ</t>
    </rPh>
    <phoneticPr fontId="23"/>
  </si>
  <si>
    <t>上大利2</t>
    <rPh sb="0" eb="3">
      <t>カミオオリ</t>
    </rPh>
    <phoneticPr fontId="23"/>
  </si>
  <si>
    <t>美しが丘南1・2</t>
    <rPh sb="0" eb="1">
      <t>ウツク</t>
    </rPh>
    <rPh sb="3" eb="4">
      <t>オカ</t>
    </rPh>
    <rPh sb="4" eb="5">
      <t>ミナミ</t>
    </rPh>
    <phoneticPr fontId="23"/>
  </si>
  <si>
    <t>上大利3</t>
    <rPh sb="0" eb="3">
      <t>カミオオリ</t>
    </rPh>
    <phoneticPr fontId="23"/>
  </si>
  <si>
    <t>美しが丘南3・4</t>
    <rPh sb="0" eb="1">
      <t>ウツク</t>
    </rPh>
    <rPh sb="3" eb="4">
      <t>オカ</t>
    </rPh>
    <rPh sb="4" eb="5">
      <t>ミナミ</t>
    </rPh>
    <phoneticPr fontId="23"/>
  </si>
  <si>
    <t>上大利4</t>
    <rPh sb="0" eb="3">
      <t>カミオオリ</t>
    </rPh>
    <phoneticPr fontId="23"/>
  </si>
  <si>
    <t>美しが丘南5・6</t>
    <rPh sb="0" eb="1">
      <t>ウツク</t>
    </rPh>
    <rPh sb="3" eb="5">
      <t>オカミナミ</t>
    </rPh>
    <phoneticPr fontId="23"/>
  </si>
  <si>
    <t>上大利5</t>
    <rPh sb="0" eb="3">
      <t>カミオオリ</t>
    </rPh>
    <phoneticPr fontId="23"/>
  </si>
  <si>
    <t>美しが丘南7</t>
    <rPh sb="0" eb="1">
      <t>ウツク</t>
    </rPh>
    <rPh sb="3" eb="5">
      <t>オカミナミ</t>
    </rPh>
    <phoneticPr fontId="23"/>
  </si>
  <si>
    <t>南大利1・2</t>
    <rPh sb="0" eb="1">
      <t>ミナミ</t>
    </rPh>
    <rPh sb="1" eb="3">
      <t>オオリ</t>
    </rPh>
    <phoneticPr fontId="23"/>
  </si>
  <si>
    <t>光ヶ丘1・2</t>
    <rPh sb="0" eb="3">
      <t>ヒカリガオカ</t>
    </rPh>
    <phoneticPr fontId="23"/>
  </si>
  <si>
    <t>計</t>
    <rPh sb="0" eb="1">
      <t>ケイ</t>
    </rPh>
    <phoneticPr fontId="23"/>
  </si>
  <si>
    <t>光ヶ丘3</t>
    <rPh sb="0" eb="3">
      <t>ヒカリガオカ</t>
    </rPh>
    <phoneticPr fontId="23"/>
  </si>
  <si>
    <t>下大利・中央・東大利</t>
    <rPh sb="0" eb="1">
      <t>シモ</t>
    </rPh>
    <rPh sb="1" eb="3">
      <t>オオリ</t>
    </rPh>
    <rPh sb="4" eb="6">
      <t>チュウオウ</t>
    </rPh>
    <rPh sb="7" eb="8">
      <t>ヒガシ</t>
    </rPh>
    <rPh sb="8" eb="10">
      <t>オオリ</t>
    </rPh>
    <phoneticPr fontId="23"/>
  </si>
  <si>
    <t>下大利1</t>
    <rPh sb="0" eb="1">
      <t>シモ</t>
    </rPh>
    <rPh sb="1" eb="3">
      <t>オオリ</t>
    </rPh>
    <phoneticPr fontId="23"/>
  </si>
  <si>
    <t>光ヶ丘4・5</t>
    <rPh sb="0" eb="3">
      <t>ヒカリガオカ</t>
    </rPh>
    <phoneticPr fontId="23"/>
  </si>
  <si>
    <t>下大利2</t>
    <rPh sb="0" eb="1">
      <t>シモ</t>
    </rPh>
    <rPh sb="1" eb="3">
      <t>オオリ</t>
    </rPh>
    <phoneticPr fontId="23"/>
  </si>
  <si>
    <t>下大利3</t>
    <rPh sb="0" eb="3">
      <t>シモオオリ</t>
    </rPh>
    <phoneticPr fontId="23"/>
  </si>
  <si>
    <t>二日市北・南</t>
    <rPh sb="0" eb="3">
      <t>フツカイチ</t>
    </rPh>
    <rPh sb="3" eb="4">
      <t>キタ</t>
    </rPh>
    <rPh sb="5" eb="6">
      <t>ミナミ</t>
    </rPh>
    <phoneticPr fontId="23"/>
  </si>
  <si>
    <t>二日市北1</t>
    <rPh sb="0" eb="3">
      <t>フツカイチ</t>
    </rPh>
    <rPh sb="3" eb="4">
      <t>キタ</t>
    </rPh>
    <phoneticPr fontId="23"/>
  </si>
  <si>
    <t>下大利4</t>
    <rPh sb="0" eb="3">
      <t>シモオオリ</t>
    </rPh>
    <phoneticPr fontId="23"/>
  </si>
  <si>
    <t>二日市北2</t>
    <rPh sb="0" eb="3">
      <t>フツカイチ</t>
    </rPh>
    <rPh sb="3" eb="4">
      <t>キタ</t>
    </rPh>
    <phoneticPr fontId="23"/>
  </si>
  <si>
    <t>下大利5</t>
    <rPh sb="0" eb="3">
      <t>シモオオリ</t>
    </rPh>
    <phoneticPr fontId="23"/>
  </si>
  <si>
    <t>二日市北3</t>
    <rPh sb="0" eb="3">
      <t>フツカイチ</t>
    </rPh>
    <rPh sb="3" eb="4">
      <t>キタ</t>
    </rPh>
    <phoneticPr fontId="23"/>
  </si>
  <si>
    <t>中央1</t>
    <rPh sb="0" eb="2">
      <t>チュウオウ</t>
    </rPh>
    <phoneticPr fontId="23"/>
  </si>
  <si>
    <t>二日市北4</t>
    <rPh sb="0" eb="3">
      <t>フツカイチ</t>
    </rPh>
    <rPh sb="3" eb="4">
      <t>キタ</t>
    </rPh>
    <phoneticPr fontId="23"/>
  </si>
  <si>
    <t>中央2</t>
    <rPh sb="0" eb="2">
      <t>チュウオウ</t>
    </rPh>
    <phoneticPr fontId="23"/>
  </si>
  <si>
    <t>二日市北5</t>
    <rPh sb="0" eb="3">
      <t>フツカイチ</t>
    </rPh>
    <rPh sb="3" eb="4">
      <t>キタ</t>
    </rPh>
    <phoneticPr fontId="23"/>
  </si>
  <si>
    <t>東大利1</t>
    <rPh sb="0" eb="1">
      <t>ヒガシ</t>
    </rPh>
    <rPh sb="1" eb="3">
      <t>オオリ</t>
    </rPh>
    <phoneticPr fontId="23"/>
  </si>
  <si>
    <t>二日市北6</t>
    <rPh sb="0" eb="3">
      <t>フツカイチ</t>
    </rPh>
    <rPh sb="3" eb="4">
      <t>キタ</t>
    </rPh>
    <phoneticPr fontId="23"/>
  </si>
  <si>
    <t>東大利2</t>
    <rPh sb="0" eb="3">
      <t>ヒガシオオリ</t>
    </rPh>
    <phoneticPr fontId="23"/>
  </si>
  <si>
    <t>二日市北7</t>
    <rPh sb="0" eb="3">
      <t>フツカイチ</t>
    </rPh>
    <rPh sb="3" eb="4">
      <t>キタ</t>
    </rPh>
    <phoneticPr fontId="23"/>
  </si>
  <si>
    <t>東大利3</t>
    <rPh sb="0" eb="1">
      <t>ヒガシ</t>
    </rPh>
    <rPh sb="1" eb="3">
      <t>オオリ</t>
    </rPh>
    <phoneticPr fontId="23"/>
  </si>
  <si>
    <t>二日市北8</t>
    <rPh sb="0" eb="3">
      <t>フツカイチ</t>
    </rPh>
    <rPh sb="3" eb="4">
      <t>キタ</t>
    </rPh>
    <phoneticPr fontId="23"/>
  </si>
  <si>
    <t>東大利4・白木原5</t>
    <rPh sb="0" eb="1">
      <t>ヒガシ</t>
    </rPh>
    <rPh sb="1" eb="3">
      <t>オオリ</t>
    </rPh>
    <rPh sb="5" eb="8">
      <t>シラキバル</t>
    </rPh>
    <phoneticPr fontId="23"/>
  </si>
  <si>
    <t>二日市南1・2</t>
    <rPh sb="0" eb="3">
      <t>フツカイチ</t>
    </rPh>
    <rPh sb="3" eb="4">
      <t>ミナミ</t>
    </rPh>
    <phoneticPr fontId="23"/>
  </si>
  <si>
    <t>二日市南3・4</t>
    <rPh sb="0" eb="3">
      <t>フツカイチ</t>
    </rPh>
    <rPh sb="3" eb="4">
      <t>ミナミ</t>
    </rPh>
    <phoneticPr fontId="23"/>
  </si>
  <si>
    <t>白木原・下大利団地・瓦田</t>
    <rPh sb="0" eb="3">
      <t>シラキバル</t>
    </rPh>
    <rPh sb="4" eb="7">
      <t>シモオオリ</t>
    </rPh>
    <rPh sb="7" eb="9">
      <t>ダンチ</t>
    </rPh>
    <rPh sb="10" eb="12">
      <t>カワラダ</t>
    </rPh>
    <phoneticPr fontId="23"/>
  </si>
  <si>
    <t>白木原1①</t>
    <rPh sb="0" eb="3">
      <t>シラキバル</t>
    </rPh>
    <phoneticPr fontId="23"/>
  </si>
  <si>
    <t>白木原1②</t>
    <rPh sb="0" eb="3">
      <t>シラキバル</t>
    </rPh>
    <phoneticPr fontId="23"/>
  </si>
  <si>
    <t>紫・湯町</t>
    <rPh sb="0" eb="1">
      <t>ムラサキ</t>
    </rPh>
    <rPh sb="2" eb="4">
      <t>ユマチ</t>
    </rPh>
    <phoneticPr fontId="23"/>
  </si>
  <si>
    <t>紫1</t>
    <rPh sb="0" eb="1">
      <t>ムラサキ</t>
    </rPh>
    <phoneticPr fontId="23"/>
  </si>
  <si>
    <t>下大利団地</t>
    <rPh sb="0" eb="1">
      <t>シモ</t>
    </rPh>
    <rPh sb="1" eb="3">
      <t>オオリ</t>
    </rPh>
    <rPh sb="3" eb="5">
      <t>ダンチ</t>
    </rPh>
    <phoneticPr fontId="23"/>
  </si>
  <si>
    <t>紫2</t>
    <rPh sb="0" eb="1">
      <t>ムラサキ</t>
    </rPh>
    <phoneticPr fontId="23"/>
  </si>
  <si>
    <t>白木原2</t>
    <rPh sb="0" eb="3">
      <t>シラキバル</t>
    </rPh>
    <phoneticPr fontId="23"/>
  </si>
  <si>
    <t>紫3・4</t>
    <rPh sb="0" eb="1">
      <t>ムラサキ</t>
    </rPh>
    <phoneticPr fontId="23"/>
  </si>
  <si>
    <t>白木原3</t>
    <rPh sb="0" eb="3">
      <t>シラキバル</t>
    </rPh>
    <phoneticPr fontId="23"/>
  </si>
  <si>
    <t>紫5</t>
    <rPh sb="0" eb="1">
      <t>ムラサキ</t>
    </rPh>
    <phoneticPr fontId="23"/>
  </si>
  <si>
    <t>白木原4</t>
    <rPh sb="0" eb="3">
      <t>シラキバル</t>
    </rPh>
    <phoneticPr fontId="23"/>
  </si>
  <si>
    <t>紫6・7</t>
    <rPh sb="0" eb="1">
      <t>ムラサキ</t>
    </rPh>
    <phoneticPr fontId="23"/>
  </si>
  <si>
    <t>瓦田1</t>
    <rPh sb="0" eb="2">
      <t>カワラダ</t>
    </rPh>
    <phoneticPr fontId="23"/>
  </si>
  <si>
    <t>湯町1</t>
    <rPh sb="0" eb="2">
      <t>ユマチ</t>
    </rPh>
    <phoneticPr fontId="23"/>
  </si>
  <si>
    <t>瓦田2・3</t>
    <rPh sb="0" eb="2">
      <t>カワラダ</t>
    </rPh>
    <phoneticPr fontId="23"/>
  </si>
  <si>
    <t>湯町2</t>
    <rPh sb="0" eb="2">
      <t>ユマチ</t>
    </rPh>
    <phoneticPr fontId="23"/>
  </si>
  <si>
    <t>瓦田4・5</t>
    <rPh sb="0" eb="2">
      <t>カワラダ</t>
    </rPh>
    <phoneticPr fontId="23"/>
  </si>
  <si>
    <t>湯町3</t>
    <rPh sb="0" eb="2">
      <t>ユマチ</t>
    </rPh>
    <phoneticPr fontId="23"/>
  </si>
  <si>
    <t>曙・瑞穂・筒井・錦町</t>
    <rPh sb="0" eb="1">
      <t>アケボノ</t>
    </rPh>
    <rPh sb="2" eb="4">
      <t>ミズホ</t>
    </rPh>
    <rPh sb="5" eb="7">
      <t>ツツイ</t>
    </rPh>
    <rPh sb="8" eb="10">
      <t>ニシキマチ</t>
    </rPh>
    <phoneticPr fontId="23"/>
  </si>
  <si>
    <t>曙町1～3</t>
    <rPh sb="0" eb="2">
      <t>アケボノマチ</t>
    </rPh>
    <phoneticPr fontId="23"/>
  </si>
  <si>
    <t>杉塚・二日市西・中央</t>
    <rPh sb="0" eb="1">
      <t>スギ</t>
    </rPh>
    <rPh sb="1" eb="2">
      <t>ツカ</t>
    </rPh>
    <rPh sb="3" eb="6">
      <t>フツカイチ</t>
    </rPh>
    <rPh sb="6" eb="7">
      <t>ニシ</t>
    </rPh>
    <rPh sb="8" eb="10">
      <t>チュウオウ</t>
    </rPh>
    <phoneticPr fontId="23"/>
  </si>
  <si>
    <t>杉塚1・2・4</t>
    <rPh sb="0" eb="1">
      <t>スギ</t>
    </rPh>
    <rPh sb="1" eb="2">
      <t>ツカ</t>
    </rPh>
    <phoneticPr fontId="23"/>
  </si>
  <si>
    <t>瑞穂町1～3</t>
    <rPh sb="0" eb="3">
      <t>ミズホマチ</t>
    </rPh>
    <phoneticPr fontId="23"/>
  </si>
  <si>
    <t>杉塚6・7</t>
    <rPh sb="0" eb="1">
      <t>スギ</t>
    </rPh>
    <rPh sb="1" eb="2">
      <t>ツカ</t>
    </rPh>
    <phoneticPr fontId="23"/>
  </si>
  <si>
    <t>瑞穂町4</t>
    <rPh sb="0" eb="3">
      <t>ミズホマチ</t>
    </rPh>
    <phoneticPr fontId="23"/>
  </si>
  <si>
    <t>二日市西1</t>
    <rPh sb="0" eb="3">
      <t>フツカイチ</t>
    </rPh>
    <rPh sb="3" eb="4">
      <t>ニシ</t>
    </rPh>
    <phoneticPr fontId="23"/>
  </si>
  <si>
    <t>筒井1</t>
    <rPh sb="0" eb="2">
      <t>ツツイ</t>
    </rPh>
    <phoneticPr fontId="23"/>
  </si>
  <si>
    <t>二日市西2</t>
    <rPh sb="0" eb="3">
      <t>フツカイチ</t>
    </rPh>
    <rPh sb="3" eb="4">
      <t>ニシ</t>
    </rPh>
    <phoneticPr fontId="23"/>
  </si>
  <si>
    <t>筒井2</t>
    <rPh sb="0" eb="2">
      <t>ツツイ</t>
    </rPh>
    <phoneticPr fontId="23"/>
  </si>
  <si>
    <t>二日市西3・4</t>
    <rPh sb="0" eb="3">
      <t>フツカイチ</t>
    </rPh>
    <rPh sb="3" eb="4">
      <t>ニシ</t>
    </rPh>
    <phoneticPr fontId="23"/>
  </si>
  <si>
    <t>筒井3</t>
    <rPh sb="0" eb="2">
      <t>ツツイ</t>
    </rPh>
    <phoneticPr fontId="23"/>
  </si>
  <si>
    <t>二日市中央1</t>
    <rPh sb="0" eb="3">
      <t>フツカイチ</t>
    </rPh>
    <rPh sb="3" eb="5">
      <t>チュウオウ</t>
    </rPh>
    <phoneticPr fontId="23"/>
  </si>
  <si>
    <t>筒井4・5</t>
    <rPh sb="0" eb="2">
      <t>ツツイ</t>
    </rPh>
    <phoneticPr fontId="23"/>
  </si>
  <si>
    <t>二日市中央2</t>
    <rPh sb="0" eb="3">
      <t>フツカイチ</t>
    </rPh>
    <rPh sb="3" eb="5">
      <t>チュウオウ</t>
    </rPh>
    <phoneticPr fontId="23"/>
  </si>
  <si>
    <t>錦町1・2</t>
    <rPh sb="0" eb="2">
      <t>ニシキマチ</t>
    </rPh>
    <phoneticPr fontId="23"/>
  </si>
  <si>
    <t>二日市中央3</t>
    <rPh sb="0" eb="3">
      <t>フツカイチ</t>
    </rPh>
    <rPh sb="3" eb="5">
      <t>チュウオウ</t>
    </rPh>
    <phoneticPr fontId="23"/>
  </si>
  <si>
    <t>錦町3・4</t>
    <rPh sb="0" eb="2">
      <t>ニシキマチ</t>
    </rPh>
    <phoneticPr fontId="23"/>
  </si>
  <si>
    <t>二日市中央4</t>
    <rPh sb="0" eb="3">
      <t>フツカイチ</t>
    </rPh>
    <rPh sb="3" eb="5">
      <t>チュウオウ</t>
    </rPh>
    <phoneticPr fontId="23"/>
  </si>
  <si>
    <t>二日市中央5</t>
    <rPh sb="0" eb="3">
      <t>フツカイチ</t>
    </rPh>
    <rPh sb="3" eb="5">
      <t>チュウオウ</t>
    </rPh>
    <phoneticPr fontId="23"/>
  </si>
  <si>
    <t>山田・雑餉隈・栄町・仲畑</t>
    <rPh sb="0" eb="2">
      <t>ヤマダ</t>
    </rPh>
    <rPh sb="3" eb="6">
      <t>ザッショノクマ</t>
    </rPh>
    <rPh sb="7" eb="9">
      <t>サカエマチ</t>
    </rPh>
    <rPh sb="10" eb="12">
      <t>ナカハタ</t>
    </rPh>
    <phoneticPr fontId="23"/>
  </si>
  <si>
    <t>山田1</t>
    <rPh sb="0" eb="2">
      <t>ヤマダ</t>
    </rPh>
    <phoneticPr fontId="23"/>
  </si>
  <si>
    <t>二日市中央6</t>
    <rPh sb="0" eb="3">
      <t>フツカイチ</t>
    </rPh>
    <rPh sb="3" eb="5">
      <t>チュウオウ</t>
    </rPh>
    <phoneticPr fontId="23"/>
  </si>
  <si>
    <t>山田2</t>
    <rPh sb="0" eb="2">
      <t>ヤマダ</t>
    </rPh>
    <phoneticPr fontId="23"/>
  </si>
  <si>
    <t>山田3</t>
    <rPh sb="0" eb="2">
      <t>ヤマダ</t>
    </rPh>
    <phoneticPr fontId="23"/>
  </si>
  <si>
    <t>山田4・5</t>
    <rPh sb="0" eb="2">
      <t>ヤマダ</t>
    </rPh>
    <phoneticPr fontId="23"/>
  </si>
  <si>
    <t>筑紫野市　計</t>
    <rPh sb="0" eb="4">
      <t>チクシノシ</t>
    </rPh>
    <rPh sb="5" eb="6">
      <t>ケイ</t>
    </rPh>
    <phoneticPr fontId="23"/>
  </si>
  <si>
    <t>雑餉隈1～3</t>
    <rPh sb="0" eb="3">
      <t>ザッショノクマ</t>
    </rPh>
    <phoneticPr fontId="23"/>
  </si>
  <si>
    <t>雑餉隈4・5</t>
    <rPh sb="0" eb="3">
      <t>ザッショノクマ</t>
    </rPh>
    <phoneticPr fontId="23"/>
  </si>
  <si>
    <t>栄町1～3</t>
    <rPh sb="0" eb="2">
      <t>サカエマチ</t>
    </rPh>
    <phoneticPr fontId="23"/>
  </si>
  <si>
    <t>仲畑1・2</t>
    <rPh sb="0" eb="2">
      <t>ナカハタ</t>
    </rPh>
    <phoneticPr fontId="23"/>
  </si>
  <si>
    <t>仲畑3</t>
    <rPh sb="0" eb="2">
      <t>ナカハタ</t>
    </rPh>
    <phoneticPr fontId="23"/>
  </si>
  <si>
    <t>仲畑4</t>
    <rPh sb="0" eb="2">
      <t>ナカハタ</t>
    </rPh>
    <phoneticPr fontId="23"/>
  </si>
  <si>
    <t>大野城市　計</t>
    <rPh sb="0" eb="4">
      <t>オオノジョウシ</t>
    </rPh>
    <rPh sb="5" eb="6">
      <t>ケイ</t>
    </rPh>
    <phoneticPr fontId="23"/>
  </si>
  <si>
    <t>春日市</t>
    <rPh sb="0" eb="3">
      <t>カスガシ</t>
    </rPh>
    <phoneticPr fontId="23"/>
  </si>
  <si>
    <t>太宰府市</t>
    <rPh sb="0" eb="4">
      <t>ダザイフシ</t>
    </rPh>
    <phoneticPr fontId="23"/>
  </si>
  <si>
    <t>大和・宝・光。千歳</t>
    <rPh sb="0" eb="2">
      <t>ヤマト</t>
    </rPh>
    <rPh sb="3" eb="4">
      <t>タカラ</t>
    </rPh>
    <rPh sb="5" eb="6">
      <t>ヒカリ</t>
    </rPh>
    <rPh sb="7" eb="9">
      <t>チトセ</t>
    </rPh>
    <phoneticPr fontId="23"/>
  </si>
  <si>
    <t>大和町1・2</t>
    <rPh sb="0" eb="3">
      <t>ヤマトマチ</t>
    </rPh>
    <phoneticPr fontId="23"/>
  </si>
  <si>
    <t>小倉・伯玄・昇・星見ケ丘</t>
    <rPh sb="0" eb="2">
      <t>コクラ</t>
    </rPh>
    <rPh sb="3" eb="4">
      <t>ハク</t>
    </rPh>
    <rPh sb="4" eb="5">
      <t>ゲン</t>
    </rPh>
    <rPh sb="6" eb="7">
      <t>ノボル</t>
    </rPh>
    <rPh sb="8" eb="10">
      <t>ホシミ</t>
    </rPh>
    <rPh sb="11" eb="12">
      <t>オカ</t>
    </rPh>
    <phoneticPr fontId="23"/>
  </si>
  <si>
    <t>小倉1　伯玄町2</t>
    <rPh sb="0" eb="2">
      <t>コクラ</t>
    </rPh>
    <rPh sb="4" eb="7">
      <t>ハクゲンマチ</t>
    </rPh>
    <phoneticPr fontId="23"/>
  </si>
  <si>
    <t>大和町3・4</t>
    <rPh sb="0" eb="3">
      <t>ヤマトマチ</t>
    </rPh>
    <phoneticPr fontId="23"/>
  </si>
  <si>
    <t>小倉2・3</t>
    <rPh sb="0" eb="2">
      <t>コクラ</t>
    </rPh>
    <phoneticPr fontId="23"/>
  </si>
  <si>
    <t>大和町5</t>
    <rPh sb="0" eb="3">
      <t>ヤマトマチ</t>
    </rPh>
    <phoneticPr fontId="23"/>
  </si>
  <si>
    <t>小倉4・5</t>
    <rPh sb="0" eb="2">
      <t>コクラ</t>
    </rPh>
    <phoneticPr fontId="23"/>
  </si>
  <si>
    <t>宝町1・2</t>
    <rPh sb="0" eb="2">
      <t>タカラマチ</t>
    </rPh>
    <phoneticPr fontId="23"/>
  </si>
  <si>
    <t>小倉6・7</t>
    <rPh sb="0" eb="2">
      <t>コクラ</t>
    </rPh>
    <phoneticPr fontId="23"/>
  </si>
  <si>
    <t>宝町3・4</t>
    <rPh sb="0" eb="2">
      <t>タカラマチ</t>
    </rPh>
    <phoneticPr fontId="23"/>
  </si>
  <si>
    <t>昇町1・3</t>
    <rPh sb="0" eb="2">
      <t>ノボリマチ</t>
    </rPh>
    <phoneticPr fontId="23"/>
  </si>
  <si>
    <t>光町1・2</t>
    <rPh sb="0" eb="1">
      <t>ヒカリ</t>
    </rPh>
    <rPh sb="1" eb="2">
      <t>マチ</t>
    </rPh>
    <phoneticPr fontId="23"/>
  </si>
  <si>
    <t>昇町4・5</t>
    <rPh sb="0" eb="2">
      <t>ノボリマチ</t>
    </rPh>
    <phoneticPr fontId="23"/>
  </si>
  <si>
    <t>光町3</t>
    <rPh sb="0" eb="1">
      <t>ヒカリ</t>
    </rPh>
    <rPh sb="1" eb="2">
      <t>マチ</t>
    </rPh>
    <phoneticPr fontId="23"/>
  </si>
  <si>
    <t>昇町6・7</t>
    <rPh sb="0" eb="2">
      <t>ノボリマチ</t>
    </rPh>
    <phoneticPr fontId="23"/>
  </si>
  <si>
    <t>千歳町1</t>
    <rPh sb="0" eb="3">
      <t>チトセマチ</t>
    </rPh>
    <phoneticPr fontId="23"/>
  </si>
  <si>
    <t>小倉東1・2</t>
    <rPh sb="0" eb="2">
      <t>コクラ</t>
    </rPh>
    <rPh sb="2" eb="3">
      <t>ヒガシ</t>
    </rPh>
    <phoneticPr fontId="23"/>
  </si>
  <si>
    <t>千歳町2</t>
    <rPh sb="0" eb="3">
      <t>チトセマチ</t>
    </rPh>
    <phoneticPr fontId="23"/>
  </si>
  <si>
    <t>星見ケ丘1～3</t>
    <rPh sb="0" eb="2">
      <t>ホシミ</t>
    </rPh>
    <rPh sb="3" eb="4">
      <t>オカ</t>
    </rPh>
    <phoneticPr fontId="23"/>
  </si>
  <si>
    <t>千歳町3</t>
    <rPh sb="0" eb="3">
      <t>チトセマチ</t>
    </rPh>
    <phoneticPr fontId="23"/>
  </si>
  <si>
    <t>須玖北</t>
    <rPh sb="0" eb="3">
      <t>スグキタ</t>
    </rPh>
    <phoneticPr fontId="23"/>
  </si>
  <si>
    <t>須玖北1</t>
    <rPh sb="0" eb="3">
      <t>スグキタ</t>
    </rPh>
    <phoneticPr fontId="23"/>
  </si>
  <si>
    <t>日の出・原・春日原</t>
    <rPh sb="0" eb="1">
      <t>ヒ</t>
    </rPh>
    <rPh sb="2" eb="3">
      <t>デ</t>
    </rPh>
    <rPh sb="4" eb="5">
      <t>ハラ</t>
    </rPh>
    <rPh sb="6" eb="9">
      <t>カスガバル</t>
    </rPh>
    <phoneticPr fontId="23"/>
  </si>
  <si>
    <t>GG-11</t>
  </si>
  <si>
    <t>日の出町1・2</t>
    <rPh sb="0" eb="1">
      <t>ヒ</t>
    </rPh>
    <rPh sb="2" eb="4">
      <t>デマチ</t>
    </rPh>
    <phoneticPr fontId="23"/>
  </si>
  <si>
    <t>須玖北2</t>
    <rPh sb="0" eb="3">
      <t>スグキタ</t>
    </rPh>
    <phoneticPr fontId="23"/>
  </si>
  <si>
    <t>GG-12</t>
  </si>
  <si>
    <t>日の出町3</t>
    <rPh sb="0" eb="1">
      <t>ヒ</t>
    </rPh>
    <rPh sb="2" eb="4">
      <t>デマチ</t>
    </rPh>
    <phoneticPr fontId="23"/>
  </si>
  <si>
    <t>須玖北3</t>
    <rPh sb="0" eb="3">
      <t>スグキタ</t>
    </rPh>
    <phoneticPr fontId="23"/>
  </si>
  <si>
    <t>GG-13</t>
  </si>
  <si>
    <t>日の出町4・5</t>
    <rPh sb="0" eb="1">
      <t>ヒ</t>
    </rPh>
    <rPh sb="2" eb="4">
      <t>デマチ</t>
    </rPh>
    <phoneticPr fontId="23"/>
  </si>
  <si>
    <t>須玖北4</t>
    <rPh sb="0" eb="3">
      <t>スグキタ</t>
    </rPh>
    <phoneticPr fontId="23"/>
  </si>
  <si>
    <t>GG-14</t>
  </si>
  <si>
    <t>日の出町6・7</t>
    <rPh sb="0" eb="1">
      <t>ヒ</t>
    </rPh>
    <rPh sb="2" eb="4">
      <t>デマチ</t>
    </rPh>
    <phoneticPr fontId="23"/>
  </si>
  <si>
    <t>須玖北5</t>
    <rPh sb="0" eb="3">
      <t>スグキタ</t>
    </rPh>
    <phoneticPr fontId="23"/>
  </si>
  <si>
    <t>原町1～3</t>
    <rPh sb="0" eb="2">
      <t>ハラマチ</t>
    </rPh>
    <phoneticPr fontId="23"/>
  </si>
  <si>
    <t>須玖北6</t>
    <rPh sb="0" eb="3">
      <t>スグキタ</t>
    </rPh>
    <phoneticPr fontId="23"/>
  </si>
  <si>
    <t>春日原北町1・2</t>
    <rPh sb="0" eb="3">
      <t>カスガバル</t>
    </rPh>
    <rPh sb="3" eb="5">
      <t>キタマチ</t>
    </rPh>
    <phoneticPr fontId="23"/>
  </si>
  <si>
    <t>須玖北7</t>
    <rPh sb="0" eb="3">
      <t>スグキタ</t>
    </rPh>
    <phoneticPr fontId="23"/>
  </si>
  <si>
    <t>春日原北町3</t>
    <rPh sb="0" eb="3">
      <t>カスガバル</t>
    </rPh>
    <rPh sb="3" eb="5">
      <t>キタマチ</t>
    </rPh>
    <phoneticPr fontId="23"/>
  </si>
  <si>
    <t>須玖北8</t>
    <rPh sb="0" eb="3">
      <t>スグキタ</t>
    </rPh>
    <phoneticPr fontId="23"/>
  </si>
  <si>
    <t>春日原北町4・5</t>
    <rPh sb="0" eb="5">
      <t>カスガバルキタマチ</t>
    </rPh>
    <phoneticPr fontId="23"/>
  </si>
  <si>
    <t>須玖北9</t>
    <rPh sb="0" eb="3">
      <t>スグキタ</t>
    </rPh>
    <phoneticPr fontId="23"/>
  </si>
  <si>
    <t>春日原東町1・2</t>
    <rPh sb="0" eb="3">
      <t>カスガバル</t>
    </rPh>
    <rPh sb="3" eb="4">
      <t>ヒガシ</t>
    </rPh>
    <rPh sb="4" eb="5">
      <t>マチ</t>
    </rPh>
    <phoneticPr fontId="23"/>
  </si>
  <si>
    <t>春日原東町3・4</t>
    <rPh sb="0" eb="3">
      <t>カスガバル</t>
    </rPh>
    <rPh sb="3" eb="4">
      <t>ヒガシ</t>
    </rPh>
    <rPh sb="4" eb="5">
      <t>マチ</t>
    </rPh>
    <phoneticPr fontId="23"/>
  </si>
  <si>
    <t>春日原南町1～3</t>
    <rPh sb="0" eb="3">
      <t>カスガバル</t>
    </rPh>
    <rPh sb="3" eb="4">
      <t>ミナミ</t>
    </rPh>
    <rPh sb="4" eb="5">
      <t>マチ</t>
    </rPh>
    <phoneticPr fontId="23"/>
  </si>
  <si>
    <t>春日市　計</t>
    <rPh sb="0" eb="3">
      <t>カスガシ</t>
    </rPh>
    <rPh sb="4" eb="5">
      <t>ケイ</t>
    </rPh>
    <phoneticPr fontId="23"/>
  </si>
  <si>
    <t>春日原南町4</t>
    <rPh sb="0" eb="3">
      <t>カスガバル</t>
    </rPh>
    <rPh sb="3" eb="5">
      <t>ミナミマチ</t>
    </rPh>
    <phoneticPr fontId="23"/>
  </si>
  <si>
    <t>ちくし台・若葉台・桜ヶ丘</t>
    <rPh sb="3" eb="4">
      <t>ダイ</t>
    </rPh>
    <rPh sb="5" eb="8">
      <t>ワカバダイ</t>
    </rPh>
    <rPh sb="9" eb="12">
      <t>サクラガオカ</t>
    </rPh>
    <phoneticPr fontId="23"/>
  </si>
  <si>
    <t>ちくし台1・2</t>
    <rPh sb="3" eb="4">
      <t>ダイ</t>
    </rPh>
    <phoneticPr fontId="23"/>
  </si>
  <si>
    <t>片縄</t>
    <rPh sb="0" eb="2">
      <t>カタナワ</t>
    </rPh>
    <phoneticPr fontId="23"/>
  </si>
  <si>
    <t>NN-01</t>
    <phoneticPr fontId="23"/>
  </si>
  <si>
    <t>片縄1</t>
    <rPh sb="0" eb="2">
      <t>カタナワ</t>
    </rPh>
    <phoneticPr fontId="23"/>
  </si>
  <si>
    <t>ちくし台3～5</t>
    <rPh sb="3" eb="4">
      <t>ダイ</t>
    </rPh>
    <phoneticPr fontId="23"/>
  </si>
  <si>
    <t>NN-02</t>
    <phoneticPr fontId="23"/>
  </si>
  <si>
    <t>片縄2</t>
    <rPh sb="0" eb="2">
      <t>カタナワ</t>
    </rPh>
    <phoneticPr fontId="23"/>
  </si>
  <si>
    <t>若葉台西1・2</t>
    <rPh sb="0" eb="3">
      <t>ワカバダイ</t>
    </rPh>
    <rPh sb="3" eb="4">
      <t>ニシ</t>
    </rPh>
    <phoneticPr fontId="23"/>
  </si>
  <si>
    <t>NN-03</t>
    <phoneticPr fontId="23"/>
  </si>
  <si>
    <t>片縄3・4</t>
    <rPh sb="0" eb="2">
      <t>カタナワ</t>
    </rPh>
    <phoneticPr fontId="23"/>
  </si>
  <si>
    <t>若葉台西3・4</t>
    <rPh sb="0" eb="3">
      <t>ワカバダイ</t>
    </rPh>
    <rPh sb="3" eb="4">
      <t>ニシ</t>
    </rPh>
    <phoneticPr fontId="23"/>
  </si>
  <si>
    <t>NN-04</t>
    <phoneticPr fontId="23"/>
  </si>
  <si>
    <t>片縄5～7</t>
    <rPh sb="0" eb="2">
      <t>カタナワ</t>
    </rPh>
    <phoneticPr fontId="23"/>
  </si>
  <si>
    <t>若葉台西5～7</t>
    <rPh sb="0" eb="3">
      <t>ワカバダイ</t>
    </rPh>
    <rPh sb="3" eb="4">
      <t>ニシ</t>
    </rPh>
    <phoneticPr fontId="23"/>
  </si>
  <si>
    <t>NN-05</t>
    <phoneticPr fontId="23"/>
  </si>
  <si>
    <t>片縄8～10</t>
    <rPh sb="0" eb="2">
      <t>カタナワ</t>
    </rPh>
    <phoneticPr fontId="23"/>
  </si>
  <si>
    <t>若葉台東1・2・5</t>
    <rPh sb="0" eb="3">
      <t>ワカバダイ</t>
    </rPh>
    <rPh sb="3" eb="4">
      <t>ヒガシ</t>
    </rPh>
    <phoneticPr fontId="23"/>
  </si>
  <si>
    <t>若葉台東3・4</t>
    <rPh sb="0" eb="3">
      <t>ワカバダイ</t>
    </rPh>
    <rPh sb="3" eb="4">
      <t>ヒガシ</t>
    </rPh>
    <phoneticPr fontId="23"/>
  </si>
  <si>
    <t>今光・中原</t>
    <rPh sb="0" eb="2">
      <t>イマミツ</t>
    </rPh>
    <rPh sb="3" eb="5">
      <t>ナカバル</t>
    </rPh>
    <phoneticPr fontId="23"/>
  </si>
  <si>
    <t>NN-06</t>
    <phoneticPr fontId="23"/>
  </si>
  <si>
    <t>今光1・2</t>
    <rPh sb="0" eb="2">
      <t>イマミツ</t>
    </rPh>
    <phoneticPr fontId="23"/>
  </si>
  <si>
    <t>桜ヶ丘1・2</t>
    <rPh sb="0" eb="3">
      <t>サクラガオカ</t>
    </rPh>
    <phoneticPr fontId="23"/>
  </si>
  <si>
    <t>NN-07</t>
  </si>
  <si>
    <t>今光3</t>
    <rPh sb="0" eb="2">
      <t>イマミツ</t>
    </rPh>
    <phoneticPr fontId="23"/>
  </si>
  <si>
    <t>桜ヶ丘3～5</t>
    <rPh sb="0" eb="3">
      <t>サクラガオカ</t>
    </rPh>
    <phoneticPr fontId="23"/>
  </si>
  <si>
    <t>NN-08</t>
  </si>
  <si>
    <t>今光4</t>
    <rPh sb="0" eb="2">
      <t>イマミツ</t>
    </rPh>
    <phoneticPr fontId="23"/>
  </si>
  <si>
    <t>桜ヶ丘6～8</t>
    <rPh sb="0" eb="3">
      <t>サクラガオカ</t>
    </rPh>
    <phoneticPr fontId="23"/>
  </si>
  <si>
    <t>NN-09</t>
  </si>
  <si>
    <t>今光5</t>
    <rPh sb="0" eb="2">
      <t>イマミツ</t>
    </rPh>
    <phoneticPr fontId="23"/>
  </si>
  <si>
    <t>NN-10</t>
  </si>
  <si>
    <t>今光6～8</t>
    <rPh sb="0" eb="2">
      <t>イマミツ</t>
    </rPh>
    <phoneticPr fontId="23"/>
  </si>
  <si>
    <t>春日公園・紅葉ヶ丘西・松ヶ丘・大谷</t>
    <rPh sb="0" eb="2">
      <t>カスガ</t>
    </rPh>
    <rPh sb="2" eb="4">
      <t>コウエン</t>
    </rPh>
    <rPh sb="5" eb="9">
      <t>モミジガオカ</t>
    </rPh>
    <rPh sb="9" eb="10">
      <t>ニシ</t>
    </rPh>
    <rPh sb="11" eb="14">
      <t>マツガオカ</t>
    </rPh>
    <rPh sb="15" eb="17">
      <t>オオタニ</t>
    </rPh>
    <phoneticPr fontId="23"/>
  </si>
  <si>
    <t>春日公園1</t>
    <rPh sb="0" eb="2">
      <t>カスガ</t>
    </rPh>
    <rPh sb="2" eb="4">
      <t>コウエン</t>
    </rPh>
    <phoneticPr fontId="23"/>
  </si>
  <si>
    <t>NN-11</t>
  </si>
  <si>
    <t>中原1</t>
    <rPh sb="0" eb="2">
      <t>ナカバル</t>
    </rPh>
    <phoneticPr fontId="23"/>
  </si>
  <si>
    <t>春日公園2～4</t>
    <rPh sb="0" eb="2">
      <t>カスガ</t>
    </rPh>
    <rPh sb="2" eb="4">
      <t>コウエン</t>
    </rPh>
    <phoneticPr fontId="23"/>
  </si>
  <si>
    <t>NN-12</t>
  </si>
  <si>
    <t>中原2</t>
    <rPh sb="0" eb="2">
      <t>ナカバル</t>
    </rPh>
    <phoneticPr fontId="23"/>
  </si>
  <si>
    <t>春日公園7・8</t>
    <rPh sb="0" eb="2">
      <t>カスガ</t>
    </rPh>
    <rPh sb="2" eb="4">
      <t>コウエン</t>
    </rPh>
    <phoneticPr fontId="23"/>
  </si>
  <si>
    <t>NN-13</t>
  </si>
  <si>
    <t>中原3</t>
    <rPh sb="0" eb="2">
      <t>ナカバル</t>
    </rPh>
    <phoneticPr fontId="23"/>
  </si>
  <si>
    <t>紅葉ヶ丘西1・2・7</t>
    <rPh sb="0" eb="4">
      <t>モミジガオカ</t>
    </rPh>
    <rPh sb="4" eb="5">
      <t>ニシ</t>
    </rPh>
    <phoneticPr fontId="23"/>
  </si>
  <si>
    <t>NN-14</t>
  </si>
  <si>
    <t>中原4</t>
    <rPh sb="0" eb="2">
      <t>ナカバル</t>
    </rPh>
    <phoneticPr fontId="23"/>
  </si>
  <si>
    <t>紅葉ヶ丘西3～6</t>
    <rPh sb="0" eb="4">
      <t>モミジガオカ</t>
    </rPh>
    <rPh sb="4" eb="5">
      <t>ニシ</t>
    </rPh>
    <phoneticPr fontId="23"/>
  </si>
  <si>
    <t>NN-15</t>
    <phoneticPr fontId="23"/>
  </si>
  <si>
    <t>中原5・6</t>
    <rPh sb="0" eb="2">
      <t>ナカバル</t>
    </rPh>
    <phoneticPr fontId="23"/>
  </si>
  <si>
    <t>松ヶ丘1～3</t>
    <rPh sb="0" eb="3">
      <t>マツガオカ</t>
    </rPh>
    <phoneticPr fontId="23"/>
  </si>
  <si>
    <t>松ヶ丘4～6</t>
    <rPh sb="0" eb="3">
      <t>マツガオカ</t>
    </rPh>
    <phoneticPr fontId="23"/>
  </si>
  <si>
    <t>那珂川町　計</t>
    <rPh sb="0" eb="4">
      <t>ナカガワマチ</t>
    </rPh>
    <rPh sb="5" eb="6">
      <t>ケイ</t>
    </rPh>
    <phoneticPr fontId="23"/>
  </si>
  <si>
    <t>大谷3・4</t>
    <rPh sb="0" eb="2">
      <t>オオタニ</t>
    </rPh>
    <phoneticPr fontId="23"/>
  </si>
  <si>
    <t>大谷7～9</t>
    <rPh sb="0" eb="2">
      <t>オオタニ</t>
    </rPh>
    <phoneticPr fontId="23"/>
  </si>
  <si>
    <t>青葉台・都府楼南・通古賀</t>
    <rPh sb="0" eb="3">
      <t>アオバダイ</t>
    </rPh>
    <rPh sb="4" eb="8">
      <t>トフロウミナミ</t>
    </rPh>
    <rPh sb="9" eb="10">
      <t>トオリ</t>
    </rPh>
    <rPh sb="10" eb="12">
      <t>コガ</t>
    </rPh>
    <phoneticPr fontId="23"/>
  </si>
  <si>
    <t>DD-01</t>
    <phoneticPr fontId="23"/>
  </si>
  <si>
    <t>青葉台1・2</t>
    <rPh sb="0" eb="3">
      <t>アオバダイ</t>
    </rPh>
    <phoneticPr fontId="23"/>
  </si>
  <si>
    <t>春日・弥生・紅葉ヶ丘東</t>
    <rPh sb="0" eb="2">
      <t>カスガ</t>
    </rPh>
    <rPh sb="3" eb="5">
      <t>ヤヨイ</t>
    </rPh>
    <rPh sb="6" eb="10">
      <t>モミジガオカ</t>
    </rPh>
    <rPh sb="10" eb="11">
      <t>ヒガシ</t>
    </rPh>
    <phoneticPr fontId="23"/>
  </si>
  <si>
    <t>春日1・2</t>
    <rPh sb="0" eb="2">
      <t>カスガ</t>
    </rPh>
    <phoneticPr fontId="23"/>
  </si>
  <si>
    <t>DD-02</t>
    <phoneticPr fontId="23"/>
  </si>
  <si>
    <t>青葉台3</t>
    <rPh sb="0" eb="3">
      <t>アオバダイ</t>
    </rPh>
    <phoneticPr fontId="23"/>
  </si>
  <si>
    <t>春日3・4</t>
    <rPh sb="0" eb="2">
      <t>カスガ</t>
    </rPh>
    <phoneticPr fontId="23"/>
  </si>
  <si>
    <t>DD-03</t>
    <phoneticPr fontId="23"/>
  </si>
  <si>
    <t>青葉台4</t>
    <rPh sb="0" eb="3">
      <t>アオバダイ</t>
    </rPh>
    <phoneticPr fontId="23"/>
  </si>
  <si>
    <t>春日6～8</t>
    <rPh sb="0" eb="2">
      <t>カスガ</t>
    </rPh>
    <phoneticPr fontId="23"/>
  </si>
  <si>
    <t>DD-04</t>
    <phoneticPr fontId="23"/>
  </si>
  <si>
    <t>都府楼南1</t>
    <rPh sb="0" eb="4">
      <t>トフロウミナミ</t>
    </rPh>
    <phoneticPr fontId="23"/>
  </si>
  <si>
    <t>春日9・10</t>
    <rPh sb="0" eb="2">
      <t>カスガ</t>
    </rPh>
    <phoneticPr fontId="23"/>
  </si>
  <si>
    <t>DD-05</t>
    <phoneticPr fontId="23"/>
  </si>
  <si>
    <t>通古賀1・2</t>
    <rPh sb="0" eb="1">
      <t>トオリ</t>
    </rPh>
    <rPh sb="1" eb="3">
      <t>コガ</t>
    </rPh>
    <phoneticPr fontId="23"/>
  </si>
  <si>
    <t>弥生1・2</t>
    <rPh sb="0" eb="2">
      <t>ヤヨイ</t>
    </rPh>
    <phoneticPr fontId="23"/>
  </si>
  <si>
    <t>DD-06</t>
    <phoneticPr fontId="23"/>
  </si>
  <si>
    <t>通古賀3</t>
    <rPh sb="0" eb="1">
      <t>トオリ</t>
    </rPh>
    <rPh sb="1" eb="3">
      <t>コガ</t>
    </rPh>
    <phoneticPr fontId="23"/>
  </si>
  <si>
    <t>弥生3・4</t>
    <rPh sb="0" eb="2">
      <t>ヤヨイ</t>
    </rPh>
    <phoneticPr fontId="23"/>
  </si>
  <si>
    <t>弥生5～7</t>
    <rPh sb="0" eb="2">
      <t>ヤヨイ</t>
    </rPh>
    <phoneticPr fontId="23"/>
  </si>
  <si>
    <t>大佐野・向佐野</t>
    <rPh sb="0" eb="3">
      <t>オオザノ</t>
    </rPh>
    <rPh sb="4" eb="5">
      <t>ムカイ</t>
    </rPh>
    <rPh sb="5" eb="7">
      <t>サノ</t>
    </rPh>
    <phoneticPr fontId="23"/>
  </si>
  <si>
    <t>DD-07</t>
    <phoneticPr fontId="23"/>
  </si>
  <si>
    <t>大佐野3・5</t>
    <rPh sb="0" eb="3">
      <t>オオザノ</t>
    </rPh>
    <phoneticPr fontId="23"/>
  </si>
  <si>
    <t>紅葉ヶ丘東1～3</t>
    <rPh sb="0" eb="4">
      <t>モミジガオカ</t>
    </rPh>
    <rPh sb="4" eb="5">
      <t>ヒガシ</t>
    </rPh>
    <phoneticPr fontId="23"/>
  </si>
  <si>
    <t>DD-08</t>
    <phoneticPr fontId="23"/>
  </si>
  <si>
    <t>大佐野4</t>
    <rPh sb="0" eb="3">
      <t>オオザノ</t>
    </rPh>
    <phoneticPr fontId="23"/>
  </si>
  <si>
    <t>紅葉ヶ丘東5・6</t>
    <rPh sb="0" eb="4">
      <t>モミジガオカ</t>
    </rPh>
    <rPh sb="4" eb="5">
      <t>ヒガシ</t>
    </rPh>
    <phoneticPr fontId="23"/>
  </si>
  <si>
    <t>DD-09</t>
    <phoneticPr fontId="23"/>
  </si>
  <si>
    <t>大佐野6</t>
    <rPh sb="0" eb="3">
      <t>オオザノ</t>
    </rPh>
    <phoneticPr fontId="23"/>
  </si>
  <si>
    <t>紅葉ヶ丘東7・8</t>
    <rPh sb="0" eb="4">
      <t>モミジガオカ</t>
    </rPh>
    <rPh sb="4" eb="5">
      <t>ヒガシ</t>
    </rPh>
    <phoneticPr fontId="23"/>
  </si>
  <si>
    <t>DD-10</t>
    <phoneticPr fontId="23"/>
  </si>
  <si>
    <t>向佐野1・2</t>
    <rPh sb="0" eb="1">
      <t>ムカイ</t>
    </rPh>
    <rPh sb="1" eb="3">
      <t>サノ</t>
    </rPh>
    <phoneticPr fontId="23"/>
  </si>
  <si>
    <t>紅葉ヶ丘東9・10</t>
    <rPh sb="0" eb="4">
      <t>モミジガオカ</t>
    </rPh>
    <rPh sb="4" eb="5">
      <t>ヒガシ</t>
    </rPh>
    <phoneticPr fontId="23"/>
  </si>
  <si>
    <t>DD-11</t>
    <phoneticPr fontId="23"/>
  </si>
  <si>
    <t>向佐野3</t>
    <rPh sb="0" eb="1">
      <t>ムカイ</t>
    </rPh>
    <rPh sb="1" eb="3">
      <t>サノ</t>
    </rPh>
    <phoneticPr fontId="23"/>
  </si>
  <si>
    <t>DD-12</t>
    <phoneticPr fontId="23"/>
  </si>
  <si>
    <t>向佐野4</t>
    <rPh sb="0" eb="1">
      <t>ムカイ</t>
    </rPh>
    <rPh sb="1" eb="3">
      <t>サノ</t>
    </rPh>
    <phoneticPr fontId="23"/>
  </si>
  <si>
    <t>太宰府市　計</t>
    <rPh sb="0" eb="4">
      <t>ダザイフシ</t>
    </rPh>
    <rPh sb="5" eb="6">
      <t>ケイ</t>
    </rPh>
    <phoneticPr fontId="23"/>
  </si>
  <si>
    <t>筑紫野市</t>
    <rPh sb="0" eb="4">
      <t>チクシノシ</t>
    </rPh>
    <phoneticPr fontId="23"/>
  </si>
  <si>
    <t>大野城市　　　（43.637）　　　　　　JJ</t>
    <rPh sb="0" eb="4">
      <t>オオノジョウシ</t>
    </rPh>
    <phoneticPr fontId="20"/>
  </si>
  <si>
    <t>01～07</t>
    <phoneticPr fontId="20"/>
  </si>
  <si>
    <t>旭ヶ丘・上大利・南大利</t>
    <rPh sb="0" eb="3">
      <t>アサヒガオカ</t>
    </rPh>
    <rPh sb="4" eb="5">
      <t>カミ</t>
    </rPh>
    <rPh sb="5" eb="7">
      <t>ダイリ</t>
    </rPh>
    <rPh sb="8" eb="9">
      <t>ミナミ</t>
    </rPh>
    <rPh sb="9" eb="11">
      <t>ダイリ</t>
    </rPh>
    <phoneticPr fontId="20"/>
  </si>
  <si>
    <t>08～18</t>
    <phoneticPr fontId="20"/>
  </si>
  <si>
    <t>下大利・中央・東大利</t>
    <rPh sb="0" eb="1">
      <t>シモ</t>
    </rPh>
    <rPh sb="1" eb="3">
      <t>ダイリ</t>
    </rPh>
    <rPh sb="4" eb="6">
      <t>チュウオウ</t>
    </rPh>
    <rPh sb="7" eb="8">
      <t>ヒガシ</t>
    </rPh>
    <rPh sb="8" eb="10">
      <t>ダイリ</t>
    </rPh>
    <phoneticPr fontId="20"/>
  </si>
  <si>
    <t>19～27</t>
    <phoneticPr fontId="20"/>
  </si>
  <si>
    <t>白木原・下大利団地・瓦田</t>
    <rPh sb="0" eb="3">
      <t>シラキバル</t>
    </rPh>
    <rPh sb="4" eb="5">
      <t>シモ</t>
    </rPh>
    <rPh sb="5" eb="7">
      <t>ダイリ</t>
    </rPh>
    <rPh sb="7" eb="9">
      <t>ダンチ</t>
    </rPh>
    <rPh sb="10" eb="12">
      <t>カワラダ</t>
    </rPh>
    <phoneticPr fontId="20"/>
  </si>
  <si>
    <t>28～36</t>
    <phoneticPr fontId="20"/>
  </si>
  <si>
    <t>曙・瑞穂・筒井・錦町</t>
    <rPh sb="0" eb="1">
      <t>アケボノ</t>
    </rPh>
    <rPh sb="2" eb="4">
      <t>ミズホ</t>
    </rPh>
    <rPh sb="5" eb="7">
      <t>ツツイ</t>
    </rPh>
    <rPh sb="8" eb="9">
      <t>ニシキ</t>
    </rPh>
    <rPh sb="9" eb="10">
      <t>マチ</t>
    </rPh>
    <phoneticPr fontId="20"/>
  </si>
  <si>
    <t>37～46</t>
    <phoneticPr fontId="20"/>
  </si>
  <si>
    <t>山田・雑餉隈・栄町・中畑</t>
    <rPh sb="0" eb="2">
      <t>ヤマダ</t>
    </rPh>
    <rPh sb="3" eb="6">
      <t>ザッショノクマ</t>
    </rPh>
    <rPh sb="7" eb="8">
      <t>サカエ</t>
    </rPh>
    <rPh sb="8" eb="9">
      <t>マチ</t>
    </rPh>
    <rPh sb="10" eb="12">
      <t>ナカハタ</t>
    </rPh>
    <phoneticPr fontId="20"/>
  </si>
  <si>
    <t>筑紫野市　　　（44.549）　　　　　　TT</t>
    <rPh sb="0" eb="3">
      <t>チクシノ</t>
    </rPh>
    <rPh sb="3" eb="4">
      <t>シ</t>
    </rPh>
    <phoneticPr fontId="20"/>
  </si>
  <si>
    <t>01～09</t>
    <phoneticPr fontId="20"/>
  </si>
  <si>
    <t>美しが丘・光が丘</t>
    <rPh sb="0" eb="1">
      <t>ウツク</t>
    </rPh>
    <rPh sb="3" eb="4">
      <t>オカ</t>
    </rPh>
    <rPh sb="5" eb="6">
      <t>ヒカリ</t>
    </rPh>
    <rPh sb="7" eb="8">
      <t>オカ</t>
    </rPh>
    <phoneticPr fontId="20"/>
  </si>
  <si>
    <t>10～19</t>
    <phoneticPr fontId="20"/>
  </si>
  <si>
    <t>二日市北・南</t>
    <rPh sb="0" eb="3">
      <t>フツカイチ</t>
    </rPh>
    <rPh sb="3" eb="4">
      <t>キタ</t>
    </rPh>
    <rPh sb="5" eb="6">
      <t>ミナミ</t>
    </rPh>
    <phoneticPr fontId="20"/>
  </si>
  <si>
    <t>20～27</t>
    <phoneticPr fontId="20"/>
  </si>
  <si>
    <t>紫・湯町</t>
    <rPh sb="0" eb="1">
      <t>ムラサキ</t>
    </rPh>
    <rPh sb="2" eb="4">
      <t>ユマチ</t>
    </rPh>
    <phoneticPr fontId="20"/>
  </si>
  <si>
    <t>28～38</t>
    <phoneticPr fontId="20"/>
  </si>
  <si>
    <t>杉塚・二日市西・中央</t>
    <rPh sb="0" eb="1">
      <t>スギ</t>
    </rPh>
    <rPh sb="1" eb="2">
      <t>ツカ</t>
    </rPh>
    <rPh sb="3" eb="6">
      <t>フツカイチ</t>
    </rPh>
    <rPh sb="6" eb="7">
      <t>ニシ</t>
    </rPh>
    <rPh sb="8" eb="10">
      <t>チュウオウ</t>
    </rPh>
    <phoneticPr fontId="20"/>
  </si>
  <si>
    <t>春日市　　　（48.641）　　　　　　GG</t>
    <rPh sb="0" eb="2">
      <t>カスガ</t>
    </rPh>
    <rPh sb="2" eb="3">
      <t>シ</t>
    </rPh>
    <phoneticPr fontId="20"/>
  </si>
  <si>
    <t>01～10</t>
    <phoneticPr fontId="20"/>
  </si>
  <si>
    <t>大和・宝・光・千歳</t>
    <rPh sb="0" eb="2">
      <t>ヤマト</t>
    </rPh>
    <rPh sb="3" eb="4">
      <t>タカラ</t>
    </rPh>
    <rPh sb="5" eb="6">
      <t>ヒカリ</t>
    </rPh>
    <rPh sb="7" eb="9">
      <t>チトセ</t>
    </rPh>
    <phoneticPr fontId="23"/>
  </si>
  <si>
    <t>11～22</t>
    <phoneticPr fontId="20"/>
  </si>
  <si>
    <t>日の出・原・春日原</t>
    <rPh sb="0" eb="1">
      <t>ヒ</t>
    </rPh>
    <rPh sb="2" eb="3">
      <t>デ</t>
    </rPh>
    <rPh sb="4" eb="5">
      <t>ハラ</t>
    </rPh>
    <rPh sb="6" eb="9">
      <t>カスガバル</t>
    </rPh>
    <phoneticPr fontId="20"/>
  </si>
  <si>
    <t>23～32</t>
    <phoneticPr fontId="20"/>
  </si>
  <si>
    <t>ちくし台・若葉台・桜ヶ丘</t>
    <rPh sb="3" eb="4">
      <t>ダイ</t>
    </rPh>
    <rPh sb="5" eb="8">
      <t>ワカバダイ</t>
    </rPh>
    <rPh sb="9" eb="12">
      <t>サクラガオカ</t>
    </rPh>
    <phoneticPr fontId="20"/>
  </si>
  <si>
    <t>33～42</t>
    <phoneticPr fontId="20"/>
  </si>
  <si>
    <t>春日公園・紅葉ケ丘西・松ケ丘・大谷</t>
    <rPh sb="0" eb="2">
      <t>カスガ</t>
    </rPh>
    <rPh sb="2" eb="4">
      <t>コウエン</t>
    </rPh>
    <rPh sb="5" eb="7">
      <t>コウヨウ</t>
    </rPh>
    <rPh sb="8" eb="9">
      <t>オカ</t>
    </rPh>
    <rPh sb="9" eb="10">
      <t>ニシ</t>
    </rPh>
    <rPh sb="11" eb="12">
      <t>マツ</t>
    </rPh>
    <rPh sb="13" eb="14">
      <t>オカ</t>
    </rPh>
    <rPh sb="15" eb="17">
      <t>オオタニ</t>
    </rPh>
    <phoneticPr fontId="20"/>
  </si>
  <si>
    <t>43～53</t>
    <phoneticPr fontId="20"/>
  </si>
  <si>
    <t>春日・弥生・紅葉ケ丘東・</t>
    <rPh sb="0" eb="2">
      <t>カスガ</t>
    </rPh>
    <rPh sb="3" eb="5">
      <t>ヤヨイ</t>
    </rPh>
    <rPh sb="6" eb="8">
      <t>コウヨウ</t>
    </rPh>
    <rPh sb="9" eb="10">
      <t>オカ</t>
    </rPh>
    <rPh sb="10" eb="11">
      <t>ヒガシ</t>
    </rPh>
    <phoneticPr fontId="20"/>
  </si>
  <si>
    <t>54～62</t>
    <phoneticPr fontId="20"/>
  </si>
  <si>
    <t>小倉・伯玄・昇・星見ケ丘</t>
    <rPh sb="0" eb="2">
      <t>コクラ</t>
    </rPh>
    <rPh sb="3" eb="4">
      <t>ハク</t>
    </rPh>
    <rPh sb="4" eb="5">
      <t>ゲン</t>
    </rPh>
    <rPh sb="6" eb="7">
      <t>ノボル</t>
    </rPh>
    <rPh sb="8" eb="10">
      <t>ホシミ</t>
    </rPh>
    <rPh sb="11" eb="12">
      <t>オカ</t>
    </rPh>
    <phoneticPr fontId="20"/>
  </si>
  <si>
    <t>須玖北</t>
    <rPh sb="0" eb="1">
      <t>ス</t>
    </rPh>
    <rPh sb="1" eb="2">
      <t>ク</t>
    </rPh>
    <rPh sb="2" eb="3">
      <t>キタ</t>
    </rPh>
    <phoneticPr fontId="20"/>
  </si>
  <si>
    <t>太宰府市　　　（31.446）　　　　　　DD</t>
    <rPh sb="0" eb="3">
      <t>ダザイフ</t>
    </rPh>
    <rPh sb="3" eb="4">
      <t>シ</t>
    </rPh>
    <phoneticPr fontId="20"/>
  </si>
  <si>
    <t>01～06</t>
    <phoneticPr fontId="20"/>
  </si>
  <si>
    <t>青葉台・都府楼南・通古賀</t>
    <rPh sb="0" eb="3">
      <t>アオバダイ</t>
    </rPh>
    <rPh sb="4" eb="5">
      <t>ト</t>
    </rPh>
    <rPh sb="5" eb="6">
      <t>フ</t>
    </rPh>
    <rPh sb="6" eb="7">
      <t>ロウ</t>
    </rPh>
    <rPh sb="7" eb="8">
      <t>ミナミ</t>
    </rPh>
    <rPh sb="9" eb="10">
      <t>ツウ</t>
    </rPh>
    <rPh sb="10" eb="12">
      <t>コガ</t>
    </rPh>
    <phoneticPr fontId="20"/>
  </si>
  <si>
    <t>07～12</t>
    <phoneticPr fontId="20"/>
  </si>
  <si>
    <t>大佐野・向佐野</t>
    <rPh sb="0" eb="2">
      <t>オオサ</t>
    </rPh>
    <rPh sb="2" eb="3">
      <t>ノ</t>
    </rPh>
    <rPh sb="4" eb="7">
      <t>ムカイザノ</t>
    </rPh>
    <phoneticPr fontId="20"/>
  </si>
  <si>
    <t>01～05</t>
    <phoneticPr fontId="20"/>
  </si>
  <si>
    <t>片縄</t>
    <rPh sb="0" eb="1">
      <t>カタ</t>
    </rPh>
    <rPh sb="1" eb="2">
      <t>ナワ</t>
    </rPh>
    <phoneticPr fontId="20"/>
  </si>
  <si>
    <t>06～15</t>
    <phoneticPr fontId="20"/>
  </si>
  <si>
    <t>今光・中原</t>
    <rPh sb="0" eb="1">
      <t>イマ</t>
    </rPh>
    <rPh sb="1" eb="2">
      <t>ミツ</t>
    </rPh>
    <rPh sb="3" eb="5">
      <t>ナカハラ</t>
    </rPh>
    <phoneticPr fontId="20"/>
  </si>
  <si>
    <t>大野城・春日市・筑紫野市・太宰府市・那珂川町</t>
    <rPh sb="0" eb="3">
      <t>オオノジョウ</t>
    </rPh>
    <rPh sb="4" eb="6">
      <t>カスガ</t>
    </rPh>
    <rPh sb="6" eb="7">
      <t>シ</t>
    </rPh>
    <rPh sb="8" eb="12">
      <t>チクシノシ</t>
    </rPh>
    <rPh sb="13" eb="16">
      <t>ダザイフ</t>
    </rPh>
    <rPh sb="16" eb="17">
      <t>シ</t>
    </rPh>
    <rPh sb="18" eb="21">
      <t>ナカガワ</t>
    </rPh>
    <rPh sb="21" eb="22">
      <t>マチ</t>
    </rPh>
    <phoneticPr fontId="20"/>
  </si>
  <si>
    <t>大谷1・2・5</t>
    <rPh sb="0" eb="2">
      <t>オオタニ</t>
    </rPh>
    <phoneticPr fontId="23"/>
  </si>
  <si>
    <t>塩浜</t>
    <rPh sb="0" eb="2">
      <t>シオハマ</t>
    </rPh>
    <phoneticPr fontId="20"/>
  </si>
  <si>
    <t>箱崎2</t>
    <rPh sb="0" eb="2">
      <t>ハコザキ</t>
    </rPh>
    <phoneticPr fontId="23"/>
  </si>
  <si>
    <t>美野島</t>
    <rPh sb="0" eb="3">
      <t>ミノシマ</t>
    </rPh>
    <phoneticPr fontId="20"/>
  </si>
  <si>
    <t>七隈</t>
    <rPh sb="0" eb="2">
      <t>ナナクマ</t>
    </rPh>
    <phoneticPr fontId="23"/>
  </si>
  <si>
    <t>神松寺　・松山</t>
    <rPh sb="0" eb="3">
      <t>シンショウジ</t>
    </rPh>
    <rPh sb="5" eb="7">
      <t>マツヤマ</t>
    </rPh>
    <phoneticPr fontId="20"/>
  </si>
  <si>
    <t>早良区 合計</t>
    <rPh sb="0" eb="2">
      <t>サワラ</t>
    </rPh>
    <rPh sb="2" eb="3">
      <t>ク</t>
    </rPh>
    <rPh sb="3" eb="4">
      <t>ヒガシク</t>
    </rPh>
    <rPh sb="4" eb="5">
      <t>ゴウ</t>
    </rPh>
    <rPh sb="5" eb="6">
      <t>ケイ</t>
    </rPh>
    <phoneticPr fontId="20"/>
  </si>
  <si>
    <t>賀茂・干隈</t>
    <rPh sb="0" eb="2">
      <t>カモ</t>
    </rPh>
    <rPh sb="3" eb="5">
      <t>ホシクマ</t>
    </rPh>
    <phoneticPr fontId="23"/>
  </si>
  <si>
    <t>田島・茶山</t>
    <rPh sb="0" eb="2">
      <t>タジマ</t>
    </rPh>
    <rPh sb="3" eb="5">
      <t>チャヤマ</t>
    </rPh>
    <phoneticPr fontId="23"/>
  </si>
  <si>
    <t>南　区　　　　（125.305）</t>
    <rPh sb="0" eb="1">
      <t>ミナミ</t>
    </rPh>
    <rPh sb="2" eb="3">
      <t>ク</t>
    </rPh>
    <phoneticPr fontId="20"/>
  </si>
  <si>
    <t>中央区　　　　　（107.778）</t>
    <rPh sb="0" eb="3">
      <t>チュウオウク</t>
    </rPh>
    <phoneticPr fontId="20"/>
  </si>
  <si>
    <t>博多区　　（130.918）</t>
    <rPh sb="0" eb="3">
      <t>ハカタク</t>
    </rPh>
    <phoneticPr fontId="20"/>
  </si>
  <si>
    <t>東　区　　　　　（144.462）</t>
    <rPh sb="0" eb="1">
      <t>ヒガシ</t>
    </rPh>
    <rPh sb="2" eb="3">
      <t>ク</t>
    </rPh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</si>
  <si>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</si>
  <si>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</si>
  <si>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</si>
  <si>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</si>
  <si>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</si>
  <si>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</si>
  <si>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</si>
  <si>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</si>
  <si>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</si>
  <si>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</si>
  <si>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JJ-01</t>
    <phoneticPr fontId="23"/>
  </si>
  <si>
    <t>若草・月の浦</t>
    <rPh sb="0" eb="2">
      <t>ワカクサ</t>
    </rPh>
    <rPh sb="3" eb="4">
      <t>ツキ</t>
    </rPh>
    <rPh sb="5" eb="6">
      <t>ウラ</t>
    </rPh>
    <phoneticPr fontId="23"/>
  </si>
  <si>
    <t>JJ-47</t>
    <phoneticPr fontId="23"/>
  </si>
  <si>
    <t>若草1</t>
    <rPh sb="0" eb="2">
      <t>ワカクサ</t>
    </rPh>
    <phoneticPr fontId="23"/>
  </si>
  <si>
    <t>JJ-02</t>
    <phoneticPr fontId="23"/>
  </si>
  <si>
    <t>JJ-48</t>
  </si>
  <si>
    <t>若草2</t>
    <rPh sb="0" eb="2">
      <t>ワカクサ</t>
    </rPh>
    <phoneticPr fontId="23"/>
  </si>
  <si>
    <t>JJ-03</t>
    <phoneticPr fontId="23"/>
  </si>
  <si>
    <t>JJ-49</t>
  </si>
  <si>
    <t>若草3・4</t>
    <rPh sb="0" eb="2">
      <t>ワカクサ</t>
    </rPh>
    <phoneticPr fontId="23"/>
  </si>
  <si>
    <t>JJ-04</t>
    <phoneticPr fontId="23"/>
  </si>
  <si>
    <t>JJ-50</t>
  </si>
  <si>
    <t>月の浦1</t>
    <rPh sb="0" eb="1">
      <t>ツキ</t>
    </rPh>
    <rPh sb="2" eb="3">
      <t>ウラ</t>
    </rPh>
    <phoneticPr fontId="23"/>
  </si>
  <si>
    <t>JJ-05</t>
    <phoneticPr fontId="23"/>
  </si>
  <si>
    <t>JJ-51</t>
  </si>
  <si>
    <t>月の浦2</t>
    <rPh sb="0" eb="1">
      <t>ツキ</t>
    </rPh>
    <rPh sb="2" eb="3">
      <t>ウラ</t>
    </rPh>
    <phoneticPr fontId="23"/>
  </si>
  <si>
    <t>JJ-06</t>
    <phoneticPr fontId="23"/>
  </si>
  <si>
    <t>JJ-52</t>
  </si>
  <si>
    <t>月の浦3</t>
    <rPh sb="0" eb="1">
      <t>ツキ</t>
    </rPh>
    <rPh sb="2" eb="3">
      <t>ウラ</t>
    </rPh>
    <phoneticPr fontId="23"/>
  </si>
  <si>
    <t>JJ-07</t>
    <phoneticPr fontId="23"/>
  </si>
  <si>
    <t>JJ-53</t>
  </si>
  <si>
    <t>月の浦4・5</t>
    <rPh sb="0" eb="1">
      <t>ツキ</t>
    </rPh>
    <rPh sb="2" eb="3">
      <t>ウラ</t>
    </rPh>
    <phoneticPr fontId="23"/>
  </si>
  <si>
    <t>JJ-08</t>
    <phoneticPr fontId="23"/>
  </si>
  <si>
    <t>南ヶ丘・紫台</t>
    <rPh sb="0" eb="3">
      <t>ミナミガオカ</t>
    </rPh>
    <rPh sb="4" eb="5">
      <t>ムラサキ</t>
    </rPh>
    <rPh sb="5" eb="6">
      <t>ダイ</t>
    </rPh>
    <phoneticPr fontId="23"/>
  </si>
  <si>
    <t>JJ-54</t>
    <phoneticPr fontId="23"/>
  </si>
  <si>
    <t>南ヶ丘1</t>
    <rPh sb="0" eb="3">
      <t>ミナミガオカ</t>
    </rPh>
    <phoneticPr fontId="23"/>
  </si>
  <si>
    <t>JJ-09</t>
    <phoneticPr fontId="23"/>
  </si>
  <si>
    <t>JJ-55</t>
  </si>
  <si>
    <t>南ヶ丘2</t>
    <rPh sb="0" eb="3">
      <t>ミナミガオカ</t>
    </rPh>
    <phoneticPr fontId="23"/>
  </si>
  <si>
    <t>JJ-10</t>
    <phoneticPr fontId="23"/>
  </si>
  <si>
    <t>JJ-56</t>
  </si>
  <si>
    <t>南ヶ丘3</t>
    <rPh sb="0" eb="3">
      <t>ミナミガオカ</t>
    </rPh>
    <phoneticPr fontId="23"/>
  </si>
  <si>
    <t>JJ-11</t>
    <phoneticPr fontId="23"/>
  </si>
  <si>
    <t>JJ-57</t>
  </si>
  <si>
    <t>南ヶ丘4</t>
    <rPh sb="0" eb="3">
      <t>ミナミガオカ</t>
    </rPh>
    <phoneticPr fontId="23"/>
  </si>
  <si>
    <t>JJ-12</t>
    <phoneticPr fontId="23"/>
  </si>
  <si>
    <t>JJ-58</t>
  </si>
  <si>
    <t>南ヶ丘5</t>
    <rPh sb="0" eb="3">
      <t>ミナミガオカ</t>
    </rPh>
    <phoneticPr fontId="23"/>
  </si>
  <si>
    <t>JJ-13</t>
    <phoneticPr fontId="23"/>
  </si>
  <si>
    <t>JJ-59</t>
  </si>
  <si>
    <t>南ヶ丘6</t>
    <rPh sb="0" eb="3">
      <t>ミナミガオカ</t>
    </rPh>
    <phoneticPr fontId="23"/>
  </si>
  <si>
    <t>JJ-14</t>
    <phoneticPr fontId="23"/>
  </si>
  <si>
    <t>JJ-60</t>
  </si>
  <si>
    <t>南ヶ丘7</t>
    <rPh sb="0" eb="3">
      <t>ミナミガオカ</t>
    </rPh>
    <phoneticPr fontId="23"/>
  </si>
  <si>
    <t>JJ-15</t>
    <phoneticPr fontId="23"/>
  </si>
  <si>
    <t>JJ-61</t>
  </si>
  <si>
    <t>紫台</t>
    <rPh sb="0" eb="1">
      <t>ムラサキ</t>
    </rPh>
    <rPh sb="1" eb="2">
      <t>ダイ</t>
    </rPh>
    <phoneticPr fontId="23"/>
  </si>
  <si>
    <t>JJ-16</t>
    <phoneticPr fontId="23"/>
  </si>
  <si>
    <t>JJ-17</t>
    <phoneticPr fontId="23"/>
  </si>
  <si>
    <t>JJ-18</t>
    <phoneticPr fontId="23"/>
  </si>
  <si>
    <t>JJ-19</t>
    <phoneticPr fontId="23"/>
  </si>
  <si>
    <t>JJ-20</t>
    <phoneticPr fontId="23"/>
  </si>
  <si>
    <t>JJ-21</t>
    <phoneticPr fontId="23"/>
  </si>
  <si>
    <t>JJ-22</t>
    <phoneticPr fontId="23"/>
  </si>
  <si>
    <t>JJ-23</t>
    <phoneticPr fontId="23"/>
  </si>
  <si>
    <t>JJ-24</t>
    <phoneticPr fontId="23"/>
  </si>
  <si>
    <t>JJ-25</t>
    <phoneticPr fontId="23"/>
  </si>
  <si>
    <t>JJ-26</t>
    <phoneticPr fontId="23"/>
  </si>
  <si>
    <t>JJ-27</t>
    <phoneticPr fontId="23"/>
  </si>
  <si>
    <t>JJ-28</t>
    <phoneticPr fontId="23"/>
  </si>
  <si>
    <t>JJ-29</t>
    <phoneticPr fontId="23"/>
  </si>
  <si>
    <t>JJ-30</t>
    <phoneticPr fontId="23"/>
  </si>
  <si>
    <t>JJ-31</t>
    <phoneticPr fontId="23"/>
  </si>
  <si>
    <t>JJ-32</t>
    <phoneticPr fontId="23"/>
  </si>
  <si>
    <t>JJ-33</t>
    <phoneticPr fontId="23"/>
  </si>
  <si>
    <t>JJ-34</t>
    <phoneticPr fontId="23"/>
  </si>
  <si>
    <t>JJ-35</t>
    <phoneticPr fontId="23"/>
  </si>
  <si>
    <t>JJ-36</t>
    <phoneticPr fontId="23"/>
  </si>
  <si>
    <t>JJ-37</t>
    <phoneticPr fontId="23"/>
  </si>
  <si>
    <t>JJ-38</t>
    <phoneticPr fontId="23"/>
  </si>
  <si>
    <t>JJ-39</t>
    <phoneticPr fontId="23"/>
  </si>
  <si>
    <t>JJ-40</t>
    <phoneticPr fontId="23"/>
  </si>
  <si>
    <t>JJ-41</t>
    <phoneticPr fontId="23"/>
  </si>
  <si>
    <t>JJ-42</t>
    <phoneticPr fontId="23"/>
  </si>
  <si>
    <t>JJ-43</t>
    <phoneticPr fontId="23"/>
  </si>
  <si>
    <t>JJ-44</t>
    <phoneticPr fontId="23"/>
  </si>
  <si>
    <t>JJ-45</t>
    <phoneticPr fontId="23"/>
  </si>
  <si>
    <t>JJ-46</t>
    <phoneticPr fontId="23"/>
  </si>
  <si>
    <t>筑紫野市</t>
    <rPh sb="0" eb="2">
      <t>チクシ</t>
    </rPh>
    <rPh sb="2" eb="3">
      <t>ノ</t>
    </rPh>
    <rPh sb="3" eb="4">
      <t>シ</t>
    </rPh>
    <phoneticPr fontId="23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</si>
  <si>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</si>
  <si>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</si>
  <si>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</si>
  <si>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</si>
  <si>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</si>
  <si>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TT-01</t>
    <phoneticPr fontId="23"/>
  </si>
  <si>
    <t>TT-39</t>
    <phoneticPr fontId="23"/>
  </si>
  <si>
    <t>筑紫駅前通り1</t>
    <rPh sb="0" eb="2">
      <t>チクシ</t>
    </rPh>
    <rPh sb="2" eb="4">
      <t>エキマエ</t>
    </rPh>
    <rPh sb="4" eb="5">
      <t>トオ</t>
    </rPh>
    <phoneticPr fontId="23"/>
  </si>
  <si>
    <t>TT-02</t>
    <phoneticPr fontId="23"/>
  </si>
  <si>
    <t>TT-40</t>
  </si>
  <si>
    <t>筑紫駅前通り2</t>
    <rPh sb="0" eb="2">
      <t>チクシ</t>
    </rPh>
    <rPh sb="2" eb="4">
      <t>エキマエ</t>
    </rPh>
    <rPh sb="4" eb="5">
      <t>トオ</t>
    </rPh>
    <phoneticPr fontId="23"/>
  </si>
  <si>
    <t>TT-03</t>
    <phoneticPr fontId="23"/>
  </si>
  <si>
    <t>TT-41</t>
  </si>
  <si>
    <t>TT-04</t>
    <phoneticPr fontId="23"/>
  </si>
  <si>
    <t>TT-42</t>
  </si>
  <si>
    <t>TT-05</t>
    <phoneticPr fontId="23"/>
  </si>
  <si>
    <t>TT-43</t>
  </si>
  <si>
    <t>TT-06</t>
    <phoneticPr fontId="23"/>
  </si>
  <si>
    <t>TT-44</t>
  </si>
  <si>
    <t>TT-07</t>
    <phoneticPr fontId="23"/>
  </si>
  <si>
    <t>TT-45</t>
  </si>
  <si>
    <t>TT-08</t>
    <phoneticPr fontId="23"/>
  </si>
  <si>
    <t>TT-46</t>
  </si>
  <si>
    <t>TT-09</t>
    <phoneticPr fontId="23"/>
  </si>
  <si>
    <t>TT-47</t>
  </si>
  <si>
    <t>TT-10</t>
    <phoneticPr fontId="23"/>
  </si>
  <si>
    <t>TT-11</t>
    <phoneticPr fontId="23"/>
  </si>
  <si>
    <t>TT-12</t>
    <phoneticPr fontId="23"/>
  </si>
  <si>
    <t>TT-13</t>
    <phoneticPr fontId="23"/>
  </si>
  <si>
    <t>TT-14</t>
    <phoneticPr fontId="23"/>
  </si>
  <si>
    <t>TT-15</t>
    <phoneticPr fontId="23"/>
  </si>
  <si>
    <t>TT-16</t>
    <phoneticPr fontId="23"/>
  </si>
  <si>
    <t>TT-17</t>
    <phoneticPr fontId="23"/>
  </si>
  <si>
    <t>TT-18</t>
    <phoneticPr fontId="23"/>
  </si>
  <si>
    <t>TT-19</t>
    <phoneticPr fontId="23"/>
  </si>
  <si>
    <t>TT-20</t>
    <phoneticPr fontId="23"/>
  </si>
  <si>
    <t>TT-21</t>
    <phoneticPr fontId="23"/>
  </si>
  <si>
    <t>TT-22</t>
    <phoneticPr fontId="23"/>
  </si>
  <si>
    <t>TT-23</t>
    <phoneticPr fontId="23"/>
  </si>
  <si>
    <t>TT-24</t>
    <phoneticPr fontId="23"/>
  </si>
  <si>
    <t>TT-25</t>
    <phoneticPr fontId="23"/>
  </si>
  <si>
    <t>TT-26</t>
    <phoneticPr fontId="23"/>
  </si>
  <si>
    <t>TT-27</t>
    <phoneticPr fontId="23"/>
  </si>
  <si>
    <t>TT-28</t>
    <phoneticPr fontId="23"/>
  </si>
  <si>
    <t>TT-29</t>
    <phoneticPr fontId="23"/>
  </si>
  <si>
    <t>TT-30</t>
    <phoneticPr fontId="23"/>
  </si>
  <si>
    <t>TT-31</t>
    <phoneticPr fontId="23"/>
  </si>
  <si>
    <t>TT-32</t>
    <phoneticPr fontId="23"/>
  </si>
  <si>
    <t>TT-33</t>
    <phoneticPr fontId="23"/>
  </si>
  <si>
    <t>TT-34</t>
    <phoneticPr fontId="23"/>
  </si>
  <si>
    <t>TT-35</t>
    <phoneticPr fontId="23"/>
  </si>
  <si>
    <t>TT-36</t>
    <phoneticPr fontId="23"/>
  </si>
  <si>
    <t>TT-37</t>
    <phoneticPr fontId="23"/>
  </si>
  <si>
    <t>TT-38</t>
    <phoneticPr fontId="23"/>
  </si>
  <si>
    <t>GG-01</t>
    <phoneticPr fontId="23"/>
  </si>
  <si>
    <t>GG-43</t>
    <phoneticPr fontId="23"/>
  </si>
  <si>
    <t>GG-02</t>
    <phoneticPr fontId="23"/>
  </si>
  <si>
    <t>GG-44</t>
    <phoneticPr fontId="23"/>
  </si>
  <si>
    <t>GG-03</t>
    <phoneticPr fontId="23"/>
  </si>
  <si>
    <t>GG-45</t>
    <phoneticPr fontId="23"/>
  </si>
  <si>
    <t>GG-04</t>
    <phoneticPr fontId="23"/>
  </si>
  <si>
    <t>GG-46</t>
    <phoneticPr fontId="23"/>
  </si>
  <si>
    <t>GG-05</t>
    <phoneticPr fontId="23"/>
  </si>
  <si>
    <t>GG-47</t>
    <phoneticPr fontId="23"/>
  </si>
  <si>
    <t>GG-06</t>
    <phoneticPr fontId="23"/>
  </si>
  <si>
    <t>GG-48</t>
    <phoneticPr fontId="23"/>
  </si>
  <si>
    <t>GG-07</t>
    <phoneticPr fontId="23"/>
  </si>
  <si>
    <t>GG-49</t>
    <phoneticPr fontId="23"/>
  </si>
  <si>
    <t>GG-08</t>
    <phoneticPr fontId="23"/>
  </si>
  <si>
    <t>GG-50</t>
    <phoneticPr fontId="23"/>
  </si>
  <si>
    <t>GG-09</t>
    <phoneticPr fontId="23"/>
  </si>
  <si>
    <t>GG-51</t>
    <phoneticPr fontId="23"/>
  </si>
  <si>
    <t>GG-10</t>
    <phoneticPr fontId="23"/>
  </si>
  <si>
    <t>GG-52</t>
    <phoneticPr fontId="23"/>
  </si>
  <si>
    <t>GG-53</t>
    <phoneticPr fontId="23"/>
  </si>
  <si>
    <t>GG-54</t>
    <phoneticPr fontId="23"/>
  </si>
  <si>
    <t>GG-55</t>
    <phoneticPr fontId="23"/>
  </si>
  <si>
    <t>GG-56</t>
    <phoneticPr fontId="23"/>
  </si>
  <si>
    <t>GG-15</t>
    <phoneticPr fontId="23"/>
  </si>
  <si>
    <t>GG-57</t>
    <phoneticPr fontId="23"/>
  </si>
  <si>
    <t>GG-16</t>
    <phoneticPr fontId="23"/>
  </si>
  <si>
    <t>GG-58</t>
    <phoneticPr fontId="23"/>
  </si>
  <si>
    <t>GG-17</t>
    <phoneticPr fontId="23"/>
  </si>
  <si>
    <t>GG-59</t>
    <phoneticPr fontId="23"/>
  </si>
  <si>
    <t>GG-18</t>
    <phoneticPr fontId="23"/>
  </si>
  <si>
    <t>GG-60</t>
    <phoneticPr fontId="23"/>
  </si>
  <si>
    <t>GG-19</t>
    <phoneticPr fontId="23"/>
  </si>
  <si>
    <t>GG-61</t>
    <phoneticPr fontId="23"/>
  </si>
  <si>
    <t>GG-20</t>
    <phoneticPr fontId="23"/>
  </si>
  <si>
    <t>GG-62</t>
    <phoneticPr fontId="23"/>
  </si>
  <si>
    <t>GG-21</t>
    <phoneticPr fontId="23"/>
  </si>
  <si>
    <t>GG-22</t>
    <phoneticPr fontId="23"/>
  </si>
  <si>
    <t>GG-63</t>
    <phoneticPr fontId="23"/>
  </si>
  <si>
    <t>GG-64</t>
    <phoneticPr fontId="23"/>
  </si>
  <si>
    <t>GG-23</t>
    <phoneticPr fontId="23"/>
  </si>
  <si>
    <t>GG-65</t>
    <phoneticPr fontId="23"/>
  </si>
  <si>
    <t>GG-24</t>
    <phoneticPr fontId="23"/>
  </si>
  <si>
    <t>GG-66</t>
    <phoneticPr fontId="23"/>
  </si>
  <si>
    <t>GG-25</t>
    <phoneticPr fontId="23"/>
  </si>
  <si>
    <t>GG-67</t>
    <phoneticPr fontId="23"/>
  </si>
  <si>
    <t>GG-26</t>
    <phoneticPr fontId="23"/>
  </si>
  <si>
    <t>GG-68</t>
    <phoneticPr fontId="23"/>
  </si>
  <si>
    <t>GG-27</t>
    <phoneticPr fontId="23"/>
  </si>
  <si>
    <t>GG-69</t>
    <phoneticPr fontId="23"/>
  </si>
  <si>
    <t>GG-28</t>
    <phoneticPr fontId="23"/>
  </si>
  <si>
    <t>GG-70</t>
    <phoneticPr fontId="23"/>
  </si>
  <si>
    <t>GG-29</t>
    <phoneticPr fontId="23"/>
  </si>
  <si>
    <t>GG-71</t>
    <phoneticPr fontId="23"/>
  </si>
  <si>
    <t>GG-30</t>
    <phoneticPr fontId="23"/>
  </si>
  <si>
    <t>GG-31</t>
    <phoneticPr fontId="23"/>
  </si>
  <si>
    <t>大土居・惣利・平田台</t>
    <rPh sb="0" eb="1">
      <t>オオ</t>
    </rPh>
    <rPh sb="1" eb="3">
      <t>ドイ</t>
    </rPh>
    <rPh sb="4" eb="6">
      <t>ソウリ</t>
    </rPh>
    <rPh sb="7" eb="9">
      <t>ヒラタ</t>
    </rPh>
    <rPh sb="9" eb="10">
      <t>ダイ</t>
    </rPh>
    <phoneticPr fontId="23"/>
  </si>
  <si>
    <t>GG-72</t>
    <phoneticPr fontId="23"/>
  </si>
  <si>
    <t>大土居1～3</t>
    <rPh sb="0" eb="1">
      <t>オオ</t>
    </rPh>
    <rPh sb="1" eb="3">
      <t>ドイ</t>
    </rPh>
    <phoneticPr fontId="23"/>
  </si>
  <si>
    <t>GG-32</t>
    <phoneticPr fontId="23"/>
  </si>
  <si>
    <t>GG-73</t>
    <phoneticPr fontId="23"/>
  </si>
  <si>
    <t>惣利1・2</t>
    <rPh sb="0" eb="2">
      <t>ソウリ</t>
    </rPh>
    <phoneticPr fontId="23"/>
  </si>
  <si>
    <t>GG-74</t>
    <phoneticPr fontId="23"/>
  </si>
  <si>
    <t>惣利3～6</t>
    <rPh sb="0" eb="2">
      <t>ソウリ</t>
    </rPh>
    <phoneticPr fontId="23"/>
  </si>
  <si>
    <t>GG-33</t>
    <phoneticPr fontId="23"/>
  </si>
  <si>
    <t>GG-75</t>
    <phoneticPr fontId="23"/>
  </si>
  <si>
    <t>平田台1～3</t>
    <rPh sb="0" eb="2">
      <t>ヒラタ</t>
    </rPh>
    <rPh sb="2" eb="3">
      <t>ダイ</t>
    </rPh>
    <phoneticPr fontId="23"/>
  </si>
  <si>
    <t>GG-34</t>
    <phoneticPr fontId="23"/>
  </si>
  <si>
    <t>GG-76</t>
    <phoneticPr fontId="23"/>
  </si>
  <si>
    <t>平田台4～6</t>
    <rPh sb="0" eb="2">
      <t>ヒラタ</t>
    </rPh>
    <rPh sb="2" eb="3">
      <t>ダイ</t>
    </rPh>
    <phoneticPr fontId="23"/>
  </si>
  <si>
    <t>GG-35</t>
    <phoneticPr fontId="23"/>
  </si>
  <si>
    <t>GG-36</t>
    <phoneticPr fontId="23"/>
  </si>
  <si>
    <t>GG-37</t>
    <phoneticPr fontId="23"/>
  </si>
  <si>
    <t>GG-38</t>
    <phoneticPr fontId="23"/>
  </si>
  <si>
    <t>GG-39</t>
    <phoneticPr fontId="23"/>
  </si>
  <si>
    <t>GG-40</t>
    <phoneticPr fontId="23"/>
  </si>
  <si>
    <t>GG-41</t>
    <phoneticPr fontId="23"/>
  </si>
  <si>
    <t>GG-42</t>
    <phoneticPr fontId="23"/>
  </si>
  <si>
    <t>原田</t>
    <rPh sb="0" eb="2">
      <t>ハラダ</t>
    </rPh>
    <phoneticPr fontId="23"/>
  </si>
  <si>
    <t>39～40</t>
    <phoneticPr fontId="20"/>
  </si>
  <si>
    <t>原田</t>
    <rPh sb="0" eb="2">
      <t>ハラダ</t>
    </rPh>
    <phoneticPr fontId="20"/>
  </si>
  <si>
    <t>63～71</t>
    <phoneticPr fontId="20"/>
  </si>
  <si>
    <t>63～72</t>
  </si>
  <si>
    <t>大土居・惣利・平田台</t>
    <rPh sb="0" eb="1">
      <t>オオ</t>
    </rPh>
    <rPh sb="1" eb="3">
      <t>ドイ</t>
    </rPh>
    <rPh sb="4" eb="6">
      <t>ソウリ</t>
    </rPh>
    <rPh sb="7" eb="9">
      <t>ヒラタ</t>
    </rPh>
    <rPh sb="9" eb="10">
      <t>ダイ</t>
    </rPh>
    <phoneticPr fontId="20"/>
  </si>
  <si>
    <t>47～53</t>
    <phoneticPr fontId="20"/>
  </si>
  <si>
    <t>54～6261</t>
    <phoneticPr fontId="20"/>
  </si>
  <si>
    <t>若草・月の浦</t>
    <rPh sb="0" eb="2">
      <t>ワカクサ</t>
    </rPh>
    <rPh sb="3" eb="4">
      <t>ツキ</t>
    </rPh>
    <rPh sb="5" eb="6">
      <t>ウラ</t>
    </rPh>
    <phoneticPr fontId="20"/>
  </si>
  <si>
    <t>南ヶ丘・紫台</t>
    <rPh sb="0" eb="1">
      <t>ミナミ</t>
    </rPh>
    <rPh sb="2" eb="3">
      <t>オカ</t>
    </rPh>
    <rPh sb="4" eb="5">
      <t>ムラサキ</t>
    </rPh>
    <rPh sb="5" eb="6">
      <t>ダイ</t>
    </rPh>
    <phoneticPr fontId="20"/>
  </si>
  <si>
    <t>那珂川市</t>
    <rPh sb="0" eb="3">
      <t>ナカガワ</t>
    </rPh>
    <rPh sb="3" eb="4">
      <t>シ</t>
    </rPh>
    <phoneticPr fontId="23"/>
  </si>
  <si>
    <t>那珂川市　　　（20.585）　　　　　　NN</t>
    <rPh sb="0" eb="3">
      <t>ナカガワ</t>
    </rPh>
    <rPh sb="3" eb="4">
      <t>シ</t>
    </rPh>
    <phoneticPr fontId="20"/>
  </si>
  <si>
    <t>KD - 1</t>
    <phoneticPr fontId="20"/>
  </si>
  <si>
    <t>浅野1・2・3</t>
    <rPh sb="0" eb="2">
      <t>アサノ</t>
    </rPh>
    <phoneticPr fontId="45"/>
  </si>
  <si>
    <t>HK-6①</t>
    <phoneticPr fontId="23"/>
  </si>
  <si>
    <t>HK-6②</t>
    <phoneticPr fontId="23"/>
  </si>
  <si>
    <t>香椎照葉1</t>
    <rPh sb="0" eb="2">
      <t>カシイ</t>
    </rPh>
    <rPh sb="2" eb="4">
      <t>テリハ</t>
    </rPh>
    <phoneticPr fontId="23"/>
  </si>
  <si>
    <t>香椎照葉2</t>
    <rPh sb="0" eb="2">
      <t>カシイ</t>
    </rPh>
    <rPh sb="2" eb="4">
      <t>テリハ</t>
    </rPh>
    <phoneticPr fontId="23"/>
  </si>
  <si>
    <t>枚</t>
    <rPh sb="0" eb="1">
      <t>マイ</t>
    </rPh>
    <phoneticPr fontId="23"/>
  </si>
  <si>
    <t>久保・美郷</t>
    <rPh sb="0" eb="2">
      <t>クボ</t>
    </rPh>
    <rPh sb="3" eb="5">
      <t>ミサト</t>
    </rPh>
    <phoneticPr fontId="20"/>
  </si>
  <si>
    <t>AL - 14</t>
    <phoneticPr fontId="23"/>
  </si>
  <si>
    <t>吉志新町3</t>
    <rPh sb="0" eb="2">
      <t>キシ</t>
    </rPh>
    <rPh sb="2" eb="3">
      <t>シン</t>
    </rPh>
    <rPh sb="3" eb="4">
      <t>マチ</t>
    </rPh>
    <phoneticPr fontId="23"/>
  </si>
  <si>
    <t>塩屋1・2①・3①</t>
  </si>
  <si>
    <t>塩屋2②・3②</t>
  </si>
  <si>
    <t>下府1～3</t>
    <rPh sb="0" eb="2">
      <t>シモノフ</t>
    </rPh>
    <phoneticPr fontId="20"/>
  </si>
  <si>
    <t>新宮東2</t>
    <rPh sb="0" eb="2">
      <t>シングウ</t>
    </rPh>
    <rPh sb="2" eb="3">
      <t>ヒガシ</t>
    </rPh>
    <phoneticPr fontId="20"/>
  </si>
  <si>
    <t>消費税（10％）</t>
    <rPh sb="0" eb="3">
      <t>ショウヒゼイ</t>
    </rPh>
    <phoneticPr fontId="20"/>
  </si>
  <si>
    <t>※B4まで3.0円(福岡市外は4.0円）／B3まで4.0円 (福岡市外は5.0円） ／B2まで8.0円／B1まで10.0円 （いずれも税別単価）</t>
    <rPh sb="8" eb="9">
      <t>エン</t>
    </rPh>
    <rPh sb="10" eb="13">
      <t>フクオカシ</t>
    </rPh>
    <rPh sb="13" eb="14">
      <t>ガイ</t>
    </rPh>
    <rPh sb="18" eb="19">
      <t>エン</t>
    </rPh>
    <rPh sb="28" eb="29">
      <t>エン</t>
    </rPh>
    <rPh sb="31" eb="34">
      <t>フクオカシ</t>
    </rPh>
    <rPh sb="34" eb="35">
      <t>ガイ</t>
    </rPh>
    <rPh sb="50" eb="51">
      <t>エン</t>
    </rPh>
    <rPh sb="60" eb="61">
      <t>エン</t>
    </rPh>
    <rPh sb="67" eb="69">
      <t>ゼイベツ</t>
    </rPh>
    <rPh sb="69" eb="71">
      <t>タンカ</t>
    </rPh>
    <phoneticPr fontId="20"/>
  </si>
  <si>
    <t>門司区
（49,872）</t>
    <phoneticPr fontId="20"/>
  </si>
  <si>
    <t>小倉北区
（100,441）</t>
    <rPh sb="0" eb="4">
      <t>コクラキタク</t>
    </rPh>
    <phoneticPr fontId="20"/>
  </si>
  <si>
    <t>小倉南区
（100,572）</t>
    <rPh sb="0" eb="4">
      <t>コクラミナミク</t>
    </rPh>
    <phoneticPr fontId="20"/>
  </si>
  <si>
    <t>戸畑区
（29,935）</t>
    <rPh sb="0" eb="3">
      <t>トバタク</t>
    </rPh>
    <phoneticPr fontId="20"/>
  </si>
  <si>
    <t>苅田町
（17,988）</t>
    <rPh sb="0" eb="2">
      <t>カンダ</t>
    </rPh>
    <rPh sb="2" eb="3">
      <t>マチ</t>
    </rPh>
    <phoneticPr fontId="20"/>
  </si>
  <si>
    <t>八幡東区
（34,762）</t>
    <rPh sb="0" eb="4">
      <t>ヤハタヒガシク</t>
    </rPh>
    <phoneticPr fontId="20"/>
  </si>
  <si>
    <t>八幡西区
（122,949）</t>
    <rPh sb="0" eb="4">
      <t>ヤハタニシク</t>
    </rPh>
    <phoneticPr fontId="20"/>
  </si>
  <si>
    <t>若松区
（40,018）</t>
    <rPh sb="0" eb="3">
      <t>ワカマツク</t>
    </rPh>
    <phoneticPr fontId="20"/>
  </si>
  <si>
    <t>中間市
（20,564）</t>
    <rPh sb="0" eb="3">
      <t>ナカマシ</t>
    </rPh>
    <phoneticPr fontId="20"/>
  </si>
  <si>
    <t>遠賀郡
（42,331）</t>
    <rPh sb="0" eb="3">
      <t>オンガグン</t>
    </rPh>
    <phoneticPr fontId="20"/>
  </si>
  <si>
    <t>湯川4②</t>
  </si>
  <si>
    <t>湯川4①</t>
  </si>
  <si>
    <t>湯川1・5①</t>
  </si>
  <si>
    <t>湯川5②</t>
  </si>
  <si>
    <t>葛原2</t>
  </si>
  <si>
    <t>葛原3</t>
  </si>
  <si>
    <t>葛原本町3</t>
  </si>
  <si>
    <t>葛原高松1・2</t>
  </si>
  <si>
    <t>葛原本町4</t>
  </si>
  <si>
    <t>葛原本町1・6</t>
  </si>
  <si>
    <t>上葛原1</t>
  </si>
  <si>
    <t>上葛原2</t>
  </si>
  <si>
    <t>葛原元町1～3</t>
  </si>
  <si>
    <t>総枚数</t>
    <rPh sb="0" eb="1">
      <t>ソウ</t>
    </rPh>
    <rPh sb="1" eb="3">
      <t>マイスウ</t>
    </rPh>
    <phoneticPr fontId="20"/>
  </si>
  <si>
    <t>※各エリアのご注文は１０枚単位でお願い致します。</t>
    <phoneticPr fontId="20"/>
  </si>
  <si>
    <t>（</t>
    <phoneticPr fontId="20"/>
  </si>
  <si>
    <t>）</t>
    <phoneticPr fontId="20"/>
  </si>
  <si>
    <t>配布エリア</t>
    <phoneticPr fontId="20"/>
  </si>
  <si>
    <t>コード№</t>
    <phoneticPr fontId="20"/>
  </si>
  <si>
    <t>沼緑町5</t>
  </si>
  <si>
    <t>富士見2・3</t>
  </si>
  <si>
    <t>沼本町1</t>
  </si>
  <si>
    <t>城野2　富士見1*</t>
    <phoneticPr fontId="20"/>
  </si>
  <si>
    <t>沼本町4</t>
  </si>
  <si>
    <t>下城野1</t>
  </si>
  <si>
    <t>沼南町1</t>
  </si>
  <si>
    <t>下城野2・3</t>
  </si>
  <si>
    <t>新曽根　沼南町2・3</t>
  </si>
  <si>
    <t>城野4</t>
  </si>
  <si>
    <t>葛原東5・6</t>
  </si>
  <si>
    <t>城野3</t>
  </si>
  <si>
    <t>葛原東3・4</t>
  </si>
  <si>
    <t>城野1　重住2*</t>
  </si>
  <si>
    <t>重住1</t>
  </si>
  <si>
    <t>上吉田4</t>
  </si>
  <si>
    <t>計</t>
    <phoneticPr fontId="20"/>
  </si>
  <si>
    <t>沼新町1～3</t>
  </si>
  <si>
    <t>北方3-①</t>
  </si>
  <si>
    <t>上吉田3-①</t>
  </si>
  <si>
    <t>北方3-②</t>
  </si>
  <si>
    <t>上吉田3-②</t>
  </si>
  <si>
    <t>北方2-①</t>
  </si>
  <si>
    <t>上吉田3-③</t>
  </si>
  <si>
    <t>北方2-②</t>
  </si>
  <si>
    <t>上吉田2・5</t>
  </si>
  <si>
    <t>北方1</t>
  </si>
  <si>
    <t>上吉田1・6</t>
  </si>
  <si>
    <t>北方4</t>
  </si>
  <si>
    <t>中吉田6</t>
  </si>
  <si>
    <t>北方5</t>
  </si>
  <si>
    <t>中吉田1・3</t>
  </si>
  <si>
    <t>中吉田2・4・5</t>
  </si>
  <si>
    <t>下吉田1・4</t>
  </si>
  <si>
    <t>若園1*</t>
  </si>
  <si>
    <t>大字吉田　下吉田2・3</t>
  </si>
  <si>
    <t>若園2</t>
  </si>
  <si>
    <t>吉田にれの木坂1・2</t>
  </si>
  <si>
    <t>西水町　東水町*</t>
  </si>
  <si>
    <t>若園4</t>
  </si>
  <si>
    <t>長野1</t>
  </si>
  <si>
    <t>若園3*</t>
  </si>
  <si>
    <t>長野3　津田新町1・2*</t>
  </si>
  <si>
    <t>蜷田若園2*</t>
  </si>
  <si>
    <t>津田新町3・4*</t>
  </si>
  <si>
    <t>蜷田若園1*</t>
  </si>
  <si>
    <t>田原新町1*</t>
  </si>
  <si>
    <t>蜷田若園3*</t>
  </si>
  <si>
    <t>田原新町2・3</t>
  </si>
  <si>
    <t>長野2　長野本町1～4　津田1*</t>
  </si>
  <si>
    <t>湯川2・3</t>
  </si>
  <si>
    <t>津田2・3*</t>
  </si>
  <si>
    <t>安部山　大字湯川</t>
  </si>
  <si>
    <t>津田4・5</t>
  </si>
  <si>
    <t>舞ケ丘2・3</t>
  </si>
  <si>
    <t>舞ケ丘1・4・5*</t>
  </si>
  <si>
    <t>長野東町　津田南町*</t>
  </si>
  <si>
    <t>湯川新町1*</t>
  </si>
  <si>
    <t>下曽根1</t>
  </si>
  <si>
    <t>湯川新町2</t>
  </si>
  <si>
    <t>下曽根2</t>
  </si>
  <si>
    <t>湯川新町3*</t>
    <phoneticPr fontId="20"/>
  </si>
  <si>
    <t>下曽根3</t>
  </si>
  <si>
    <t>湯川新町4</t>
  </si>
  <si>
    <t>下曽根4</t>
  </si>
  <si>
    <t>中曽根東1・2</t>
  </si>
  <si>
    <t>中曽根東3～6</t>
  </si>
  <si>
    <t>下曽根新町*</t>
  </si>
  <si>
    <t>葛原4</t>
    <phoneticPr fontId="20"/>
  </si>
  <si>
    <t>中曽根1*</t>
  </si>
  <si>
    <t>葛原本町2</t>
    <phoneticPr fontId="20"/>
  </si>
  <si>
    <t>中曽根2・3*</t>
  </si>
  <si>
    <t>中曽根4*</t>
  </si>
  <si>
    <t>中曽根5・6*</t>
  </si>
  <si>
    <t>曽根北町</t>
  </si>
  <si>
    <t>葛原本町5②</t>
    <phoneticPr fontId="20"/>
  </si>
  <si>
    <t>田原1・3*</t>
  </si>
  <si>
    <t>葛原1①</t>
    <phoneticPr fontId="20"/>
  </si>
  <si>
    <t>田原2</t>
  </si>
  <si>
    <t>葛原1②・5</t>
    <phoneticPr fontId="20"/>
  </si>
  <si>
    <t>田原4・5</t>
  </si>
  <si>
    <t>東貫1*</t>
  </si>
  <si>
    <t>東貫2*</t>
  </si>
  <si>
    <t>東貫3</t>
  </si>
  <si>
    <t>上貫1</t>
  </si>
  <si>
    <t>上貫2</t>
  </si>
  <si>
    <t>沼緑町2</t>
  </si>
  <si>
    <t>下貫1・2*</t>
  </si>
  <si>
    <t>沼緑町3</t>
  </si>
  <si>
    <t>下貫3*</t>
  </si>
  <si>
    <t>沼緑町4</t>
  </si>
  <si>
    <t>下貫4　大字貫（一部）*</t>
  </si>
  <si>
    <t>沼本町2</t>
    <phoneticPr fontId="20"/>
  </si>
  <si>
    <t>上貫3　西貫1・2</t>
  </si>
  <si>
    <t>沼本町3</t>
    <phoneticPr fontId="20"/>
  </si>
  <si>
    <t>中貫1</t>
  </si>
  <si>
    <t>葛原東1・2</t>
  </si>
  <si>
    <t>中貫2　中貫本町*</t>
  </si>
  <si>
    <t>沼緑町1①</t>
    <phoneticPr fontId="20"/>
  </si>
  <si>
    <t>貫弥生が丘1～3*</t>
  </si>
  <si>
    <t>ポスティング配布企画書</t>
    <phoneticPr fontId="20"/>
  </si>
  <si>
    <t>葛原本町5①</t>
    <phoneticPr fontId="20"/>
  </si>
  <si>
    <t>沼緑町1②</t>
    <phoneticPr fontId="20"/>
  </si>
  <si>
    <t>※各エリアのご注文は１０枚単位でお願い致します。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</si>
  <si>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</si>
  <si>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</si>
  <si>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</si>
  <si>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</si>
  <si>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</si>
  <si>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）</t>
    <phoneticPr fontId="20"/>
  </si>
  <si>
    <t>コード№</t>
    <phoneticPr fontId="20"/>
  </si>
  <si>
    <t>）</t>
    <phoneticPr fontId="20"/>
  </si>
  <si>
    <t>コード№</t>
    <phoneticPr fontId="20"/>
  </si>
  <si>
    <t>ML</t>
  </si>
  <si>
    <t>上曽根1～3</t>
  </si>
  <si>
    <t>MR</t>
  </si>
  <si>
    <t>横代北町1*</t>
  </si>
  <si>
    <t>上曽根4・5　朽網西2*</t>
  </si>
  <si>
    <t>横代北町2*</t>
  </si>
  <si>
    <t>上曽根新町　曽根新田南1～4　大字曽根*</t>
  </si>
  <si>
    <t>横代東町1・2*</t>
  </si>
  <si>
    <t>朽網西1　大字朽網　大字曽根新田*</t>
  </si>
  <si>
    <t>横代北町5*</t>
  </si>
  <si>
    <t>朽網西3*</t>
  </si>
  <si>
    <t>横代北町3*</t>
  </si>
  <si>
    <t>朽網西5*</t>
  </si>
  <si>
    <t>横代東町3・4*</t>
  </si>
  <si>
    <t>朽網西6　朽網東2*</t>
  </si>
  <si>
    <t>横代北町4　上石田3</t>
  </si>
  <si>
    <t>石田南1</t>
  </si>
  <si>
    <t>朽網東1・3*</t>
  </si>
  <si>
    <t>隠蓑　横代南町5　石田南2・3*</t>
  </si>
  <si>
    <t>朽網東4・5*</t>
  </si>
  <si>
    <t>横代葉山　大字横代*</t>
  </si>
  <si>
    <t>朽網東6*</t>
  </si>
  <si>
    <t>MS</t>
  </si>
  <si>
    <t>守恒1*</t>
  </si>
  <si>
    <t>MM</t>
  </si>
  <si>
    <t>蒲生1・2</t>
  </si>
  <si>
    <t>守恒3</t>
  </si>
  <si>
    <t>蒲生3・4</t>
  </si>
  <si>
    <t>守恒2*</t>
  </si>
  <si>
    <t>下南方1・2　蒲生5　大字南方</t>
  </si>
  <si>
    <t>守恒4・5*</t>
  </si>
  <si>
    <t>南方1</t>
  </si>
  <si>
    <t>企救丘6</t>
  </si>
  <si>
    <t>徳力新町1</t>
  </si>
  <si>
    <t>企救丘5</t>
  </si>
  <si>
    <t>徳力新町2</t>
  </si>
  <si>
    <t>山手1</t>
  </si>
  <si>
    <t>南方2</t>
  </si>
  <si>
    <t>山手2・3</t>
  </si>
  <si>
    <t>南方3</t>
  </si>
  <si>
    <t>企救丘3・4*</t>
  </si>
  <si>
    <t>南方4</t>
  </si>
  <si>
    <t>企救丘1</t>
  </si>
  <si>
    <t>南方5</t>
  </si>
  <si>
    <t>企救丘2</t>
  </si>
  <si>
    <t>MT</t>
  </si>
  <si>
    <t>志徳1</t>
  </si>
  <si>
    <t>MN</t>
  </si>
  <si>
    <t>守恒本町1</t>
  </si>
  <si>
    <t>志井3</t>
  </si>
  <si>
    <t>守恒本町2</t>
  </si>
  <si>
    <t>志井2・4*</t>
  </si>
  <si>
    <t>守恒本町3</t>
  </si>
  <si>
    <t>志井1・5</t>
  </si>
  <si>
    <t>徳力1-①</t>
  </si>
  <si>
    <t>志徳2*</t>
  </si>
  <si>
    <t>徳力1-②</t>
  </si>
  <si>
    <t>志井公園　志井6*</t>
  </si>
  <si>
    <t>徳力団地-①</t>
  </si>
  <si>
    <t>志井鷹羽台*</t>
  </si>
  <si>
    <t>徳力団地-②</t>
  </si>
  <si>
    <t>徳力団地-③</t>
  </si>
  <si>
    <t>徳力2</t>
  </si>
  <si>
    <t>MW</t>
  </si>
  <si>
    <t>長尾1・2</t>
  </si>
  <si>
    <t>徳力3・5</t>
  </si>
  <si>
    <t>長尾4</t>
  </si>
  <si>
    <t>徳力6</t>
  </si>
  <si>
    <t>長尾5・6</t>
  </si>
  <si>
    <t>徳力7</t>
  </si>
  <si>
    <t>長行西3・4</t>
  </si>
  <si>
    <t>徳力4</t>
  </si>
  <si>
    <t>長行東3</t>
  </si>
  <si>
    <t>長行東2</t>
  </si>
  <si>
    <t>長行東1</t>
  </si>
  <si>
    <t>MP</t>
  </si>
  <si>
    <t>南若園町</t>
  </si>
  <si>
    <t>長行西5　徳吉南2～4</t>
  </si>
  <si>
    <t>下石田1　八重洲町</t>
  </si>
  <si>
    <t>徳吉西1・2</t>
  </si>
  <si>
    <t>葉山町1・3</t>
  </si>
  <si>
    <t>徳吉東1</t>
  </si>
  <si>
    <t>石田町</t>
  </si>
  <si>
    <t>徳吉東2・3</t>
  </si>
  <si>
    <t>日の出町1</t>
  </si>
  <si>
    <t>徳吉西3　徳吉南1</t>
  </si>
  <si>
    <t>日の出町2　葉山町2</t>
  </si>
  <si>
    <t>徳吉東4・5</t>
  </si>
  <si>
    <t>上石田1　下石田2・3*</t>
  </si>
  <si>
    <t>星和台1</t>
  </si>
  <si>
    <t>星和台2　上石田2</t>
  </si>
  <si>
    <t>朽網西4*</t>
    <phoneticPr fontId="20"/>
  </si>
  <si>
    <t>TA</t>
  </si>
  <si>
    <t>銀座1・2</t>
  </si>
  <si>
    <t>桃園2・3</t>
  </si>
  <si>
    <t>南鳥旗町　北鳥旗町</t>
  </si>
  <si>
    <t>前田3　桃園1</t>
  </si>
  <si>
    <t>明治町</t>
  </si>
  <si>
    <t>前田1</t>
  </si>
  <si>
    <t>元宮町　川代1・2　飛幡町</t>
  </si>
  <si>
    <t>前田2</t>
  </si>
  <si>
    <t>幸町</t>
  </si>
  <si>
    <t>祇園1・2</t>
  </si>
  <si>
    <t>新池3</t>
  </si>
  <si>
    <t>桃園4　祇園3・4</t>
  </si>
  <si>
    <t>旭町　中本町　汐井町</t>
  </si>
  <si>
    <t>西本町3</t>
  </si>
  <si>
    <t>新池1</t>
  </si>
  <si>
    <t>西本町4</t>
  </si>
  <si>
    <t>新池2</t>
  </si>
  <si>
    <t>西本町1・2</t>
  </si>
  <si>
    <t>初音町</t>
  </si>
  <si>
    <t>尾倉2・3</t>
  </si>
  <si>
    <t>計</t>
    <phoneticPr fontId="20"/>
  </si>
  <si>
    <t>尾倉1</t>
  </si>
  <si>
    <t>TB</t>
  </si>
  <si>
    <t>千防3</t>
  </si>
  <si>
    <t>春の町3・4</t>
  </si>
  <si>
    <t>三六町</t>
  </si>
  <si>
    <t>計</t>
    <phoneticPr fontId="20"/>
  </si>
  <si>
    <t>小芝3</t>
  </si>
  <si>
    <t>春の町5</t>
  </si>
  <si>
    <t>千防2</t>
  </si>
  <si>
    <t>春の町1・2</t>
  </si>
  <si>
    <t>天神2</t>
  </si>
  <si>
    <t>天神町</t>
  </si>
  <si>
    <t>小芝2　沢見2</t>
  </si>
  <si>
    <t>中央2</t>
  </si>
  <si>
    <t>千防1</t>
  </si>
  <si>
    <t>中央1・3</t>
  </si>
  <si>
    <t>天神1</t>
  </si>
  <si>
    <t>上本町1・2</t>
  </si>
  <si>
    <t>小芝1　沢見1</t>
  </si>
  <si>
    <t>大蔵1</t>
  </si>
  <si>
    <t>大蔵2</t>
  </si>
  <si>
    <t>TC</t>
  </si>
  <si>
    <t>中原西1</t>
  </si>
  <si>
    <t>勝山1</t>
  </si>
  <si>
    <t>中原西2</t>
  </si>
  <si>
    <t>中原西3</t>
  </si>
  <si>
    <t>高見1・2</t>
  </si>
  <si>
    <t>中原東2・4</t>
  </si>
  <si>
    <t>東山1・2　荒生田1</t>
  </si>
  <si>
    <t>中原東1</t>
  </si>
  <si>
    <t>川淵町　荒生田2　高見3</t>
  </si>
  <si>
    <t>中原東3</t>
  </si>
  <si>
    <t>昭和1　荒生田3</t>
  </si>
  <si>
    <t>仙水町　土取町</t>
  </si>
  <si>
    <t>昭和2・3</t>
  </si>
  <si>
    <t>境川1・2</t>
  </si>
  <si>
    <t>竹下町　東鉄町</t>
  </si>
  <si>
    <t>石坪町</t>
  </si>
  <si>
    <t>TD</t>
  </si>
  <si>
    <t>新川町</t>
  </si>
  <si>
    <t>茶屋町</t>
  </si>
  <si>
    <t>沖台2</t>
  </si>
  <si>
    <t>槻田2</t>
  </si>
  <si>
    <t>浅生3</t>
  </si>
  <si>
    <t>宮の町1・2</t>
  </si>
  <si>
    <t>浅生2</t>
  </si>
  <si>
    <t>松尾町</t>
  </si>
  <si>
    <t>沖台1</t>
  </si>
  <si>
    <t>槻田1</t>
  </si>
  <si>
    <t>正津町　浅生1</t>
  </si>
  <si>
    <t>清田4</t>
  </si>
  <si>
    <t>天籟寺1・2</t>
  </si>
  <si>
    <t>夜宮1・2</t>
  </si>
  <si>
    <t>HD</t>
    <phoneticPr fontId="20"/>
  </si>
  <si>
    <t>枝光本町　※商店のみ配布</t>
  </si>
  <si>
    <t>夜宮3</t>
  </si>
  <si>
    <t>白川町　※商店のみ配布</t>
  </si>
  <si>
    <t>一枝1・2</t>
  </si>
  <si>
    <t>丸町1　高峰1</t>
  </si>
  <si>
    <t>菅原1・2</t>
  </si>
  <si>
    <t>椎ノ木町</t>
  </si>
  <si>
    <t>菅原3・4</t>
  </si>
  <si>
    <t>観音寺町</t>
  </si>
  <si>
    <t>TF</t>
  </si>
  <si>
    <t>西大谷2</t>
  </si>
  <si>
    <t>西大谷1　東大谷2</t>
  </si>
  <si>
    <t>東大谷1</t>
  </si>
  <si>
    <t>福柳木1・2</t>
  </si>
  <si>
    <t>一枝4</t>
  </si>
  <si>
    <t>一枝3</t>
  </si>
  <si>
    <t>東大谷3</t>
  </si>
  <si>
    <t>西鞘ヶ谷</t>
  </si>
  <si>
    <t>東鞘ヶ谷</t>
  </si>
  <si>
    <t>金比羅町</t>
  </si>
  <si>
    <t>遠賀郡</t>
    <rPh sb="0" eb="3">
      <t>オンガグン</t>
    </rPh>
    <phoneticPr fontId="20"/>
  </si>
  <si>
    <t>～</t>
    <phoneticPr fontId="20"/>
  </si>
  <si>
    <t>DA</t>
  </si>
  <si>
    <t>若久町1・2</t>
  </si>
  <si>
    <t>中央2・3</t>
  </si>
  <si>
    <t>松原町</t>
  </si>
  <si>
    <t>中央4</t>
  </si>
  <si>
    <t>神田町3</t>
  </si>
  <si>
    <t>中央5・大根土</t>
  </si>
  <si>
    <t>中央1</t>
  </si>
  <si>
    <t>神田町2</t>
  </si>
  <si>
    <t>東中間2・3､上蓮花寺1～4</t>
  </si>
  <si>
    <t>神田町1</t>
  </si>
  <si>
    <t>東中間1、中尾1</t>
  </si>
  <si>
    <t>京町1</t>
  </si>
  <si>
    <t>鍋山町　扇ヶ浦4</t>
  </si>
  <si>
    <t>京町2</t>
  </si>
  <si>
    <t>扇ヶ浦1・2　中間</t>
  </si>
  <si>
    <t>富久町1</t>
  </si>
  <si>
    <t>中尾4　松ヶ岡</t>
  </si>
  <si>
    <t>富久町2</t>
  </si>
  <si>
    <t>朝霧1　扇ヶ浦3</t>
  </si>
  <si>
    <t>近衛ヶ丘　尾倉1・2</t>
  </si>
  <si>
    <t>池田1・2</t>
  </si>
  <si>
    <t>尾倉3・4</t>
  </si>
  <si>
    <t>朝霧2～4</t>
  </si>
  <si>
    <t>桜ヶ丘　小波瀬1　与原1</t>
  </si>
  <si>
    <t>通谷2　星ヶ丘</t>
  </si>
  <si>
    <t>通谷3・4</t>
  </si>
  <si>
    <t>通谷5・6</t>
  </si>
  <si>
    <t>中尾3　小田ヶ浦2</t>
  </si>
  <si>
    <t>小田ヶ浦1　弥生1・2</t>
  </si>
  <si>
    <t>深坂1.2　大辻町</t>
  </si>
  <si>
    <t>水巻町</t>
    <rPh sb="0" eb="3">
      <t>ミズマキマチ</t>
    </rPh>
    <phoneticPr fontId="23"/>
  </si>
  <si>
    <t>GA</t>
  </si>
  <si>
    <t>おかの台</t>
  </si>
  <si>
    <t>太賀1・2</t>
  </si>
  <si>
    <t>高松</t>
  </si>
  <si>
    <t>太賀3・4</t>
  </si>
  <si>
    <t>梅ノ木団地①</t>
  </si>
  <si>
    <t>通谷1</t>
  </si>
  <si>
    <t>梅ノ木団地②</t>
  </si>
  <si>
    <t>桜台1・2</t>
  </si>
  <si>
    <t>中央・高尾・頃末北4</t>
  </si>
  <si>
    <t>頃末南1・2</t>
  </si>
  <si>
    <t>長津1</t>
  </si>
  <si>
    <t>美吉野・鯉口</t>
  </si>
  <si>
    <t>長津2</t>
  </si>
  <si>
    <t>二西1～4</t>
  </si>
  <si>
    <t>長津3</t>
  </si>
  <si>
    <t>二東1～3</t>
  </si>
  <si>
    <t>中鶴1</t>
  </si>
  <si>
    <t>伊佐座1～3・下二西3</t>
  </si>
  <si>
    <t>中鶴2</t>
  </si>
  <si>
    <t>中鶴3</t>
  </si>
  <si>
    <t>遠賀町</t>
    <rPh sb="0" eb="2">
      <t>オンガ</t>
    </rPh>
    <rPh sb="2" eb="3">
      <t>チョウ</t>
    </rPh>
    <phoneticPr fontId="23"/>
  </si>
  <si>
    <t>GD</t>
  </si>
  <si>
    <t>島門　松の本3</t>
  </si>
  <si>
    <t>中鶴4</t>
  </si>
  <si>
    <t>松の本1･2</t>
  </si>
  <si>
    <t>浄花町</t>
  </si>
  <si>
    <t>松の本4～7</t>
  </si>
  <si>
    <t>中尾2</t>
  </si>
  <si>
    <t>旧停1･2　遠賀川1･2</t>
  </si>
  <si>
    <t>広渡1　遠賀川3</t>
  </si>
  <si>
    <t>中間1</t>
  </si>
  <si>
    <t>中間2</t>
  </si>
  <si>
    <t>岡垣町</t>
    <rPh sb="0" eb="2">
      <t>オカガキ</t>
    </rPh>
    <rPh sb="2" eb="3">
      <t>マチ</t>
    </rPh>
    <phoneticPr fontId="23"/>
  </si>
  <si>
    <t>GG</t>
  </si>
  <si>
    <t>公園通り1～3</t>
  </si>
  <si>
    <t>中間3</t>
  </si>
  <si>
    <t>東高倉1･2</t>
  </si>
  <si>
    <t>中間4</t>
  </si>
  <si>
    <t>松ヶ台1～3</t>
  </si>
  <si>
    <t>蓮花寺1～3</t>
  </si>
  <si>
    <t>松ヶ台4･5</t>
  </si>
  <si>
    <t>岩瀬1</t>
  </si>
  <si>
    <t>旭南　中央台1</t>
  </si>
  <si>
    <t>岩瀬2</t>
  </si>
  <si>
    <t>旭台1･2</t>
  </si>
  <si>
    <t>岩瀬3</t>
  </si>
  <si>
    <t>旭台3～5</t>
  </si>
  <si>
    <t>岩瀬4</t>
  </si>
  <si>
    <t>中央台2･3</t>
  </si>
  <si>
    <t>岩瀬西町</t>
  </si>
  <si>
    <t>中央台4～6</t>
  </si>
  <si>
    <t>野間４・５</t>
  </si>
  <si>
    <t>桜台</t>
  </si>
  <si>
    <t>海老津駅前</t>
  </si>
  <si>
    <t>東松原1・高陽台1-2</t>
  </si>
  <si>
    <t>高陽台3・南高陽</t>
  </si>
  <si>
    <t xml:space="preserve"> 遠賀郡 合計</t>
    <rPh sb="1" eb="4">
      <t>オンガグン</t>
    </rPh>
    <rPh sb="4" eb="5">
      <t>ミズマチ</t>
    </rPh>
    <rPh sb="5" eb="6">
      <t>ゴウ</t>
    </rPh>
    <rPh sb="6" eb="7">
      <t>ケイ</t>
    </rPh>
    <phoneticPr fontId="20"/>
  </si>
  <si>
    <t>※GG-12は事業所への配布も含みます</t>
    <rPh sb="7" eb="10">
      <t>ジギョウショ</t>
    </rPh>
    <rPh sb="12" eb="14">
      <t>ハイフ</t>
    </rPh>
    <rPh sb="15" eb="16">
      <t>フク</t>
    </rPh>
    <phoneticPr fontId="23"/>
  </si>
  <si>
    <t>YA</t>
  </si>
  <si>
    <t>浅川町　浅川日の峯2</t>
  </si>
  <si>
    <t>YF</t>
  </si>
  <si>
    <t>穴生2・3　樋口町</t>
  </si>
  <si>
    <t>浅川学園台1・2</t>
  </si>
  <si>
    <t>穴生4</t>
  </si>
  <si>
    <t>浅川学園台3・4</t>
  </si>
  <si>
    <t>穴生1</t>
  </si>
  <si>
    <t>浅川日の峯3・4</t>
  </si>
  <si>
    <t>鷹の巣3　森下町</t>
  </si>
  <si>
    <t>浅川日の峯1</t>
  </si>
  <si>
    <t>鷹の巣1</t>
  </si>
  <si>
    <t>藤原3・4</t>
  </si>
  <si>
    <t>鷹の巣2</t>
  </si>
  <si>
    <t>藤原1・2</t>
  </si>
  <si>
    <t>竹末1・2</t>
  </si>
  <si>
    <t>医生ケ丘</t>
  </si>
  <si>
    <t>鉄竜2　相生町</t>
  </si>
  <si>
    <t>浅川台3</t>
  </si>
  <si>
    <t>若葉3</t>
  </si>
  <si>
    <t>浅川台2</t>
  </si>
  <si>
    <t>若葉1</t>
  </si>
  <si>
    <t>浅川台1</t>
  </si>
  <si>
    <t>若葉2</t>
  </si>
  <si>
    <t>浅川1</t>
  </si>
  <si>
    <t>浅川2</t>
  </si>
  <si>
    <t>YG</t>
  </si>
  <si>
    <t>皇后崎町　桜ケ丘町</t>
  </si>
  <si>
    <t>YB</t>
  </si>
  <si>
    <t>光貞台1</t>
  </si>
  <si>
    <t>萩原1</t>
  </si>
  <si>
    <t>光貞台2・3</t>
  </si>
  <si>
    <t>萩原2</t>
  </si>
  <si>
    <t>千代ケ崎3</t>
  </si>
  <si>
    <t>青山1</t>
  </si>
  <si>
    <t>千代ケ崎2</t>
  </si>
  <si>
    <t>青山2</t>
  </si>
  <si>
    <t>千代ケ崎1</t>
  </si>
  <si>
    <t>熊西2</t>
  </si>
  <si>
    <t>力丸町</t>
  </si>
  <si>
    <t>山寺町</t>
  </si>
  <si>
    <t>本城1・2</t>
  </si>
  <si>
    <t>熊西1</t>
  </si>
  <si>
    <t>本城3</t>
  </si>
  <si>
    <t>萩原3　鉄竜1</t>
  </si>
  <si>
    <t>御開3</t>
  </si>
  <si>
    <t>青山3</t>
  </si>
  <si>
    <t>本城学研台1・2</t>
  </si>
  <si>
    <t>西王子町　東王子町</t>
  </si>
  <si>
    <t>鉄王1・2</t>
  </si>
  <si>
    <t>YC</t>
  </si>
  <si>
    <t>大浦1</t>
  </si>
  <si>
    <t>大浦2・3</t>
  </si>
  <si>
    <t>YH</t>
  </si>
  <si>
    <t>筒井町　西曲里町</t>
  </si>
  <si>
    <t>折尾1　丸尾町</t>
  </si>
  <si>
    <t>菅原町　黒崎5</t>
  </si>
  <si>
    <t>光明2</t>
  </si>
  <si>
    <t>東曲里町　岸の浦1・2</t>
  </si>
  <si>
    <t>楠木1・2</t>
  </si>
  <si>
    <t>岡田町</t>
  </si>
  <si>
    <t>友田3</t>
  </si>
  <si>
    <t>西神原町　東神原町</t>
  </si>
  <si>
    <t>貴船台</t>
  </si>
  <si>
    <t>藤田2～4</t>
  </si>
  <si>
    <t>友田2</t>
  </si>
  <si>
    <t>藤田1　紅梅1</t>
  </si>
  <si>
    <t>光明1　友田1</t>
  </si>
  <si>
    <t>陣山1・2</t>
  </si>
  <si>
    <t>星和町</t>
  </si>
  <si>
    <t>折尾2</t>
  </si>
  <si>
    <t>紅梅2</t>
  </si>
  <si>
    <t>折尾3</t>
  </si>
  <si>
    <t>陣山3　清納1</t>
  </si>
  <si>
    <t>YD</t>
  </si>
  <si>
    <t>大字浅川　日吉台3</t>
  </si>
  <si>
    <t>東鳴水2</t>
  </si>
  <si>
    <t>日吉台2</t>
  </si>
  <si>
    <t>紅梅3・4</t>
  </si>
  <si>
    <t>日吉台1</t>
  </si>
  <si>
    <t>折尾5</t>
  </si>
  <si>
    <t>折尾4　自由ケ丘</t>
  </si>
  <si>
    <t>北鷹見町　南鷹見町</t>
  </si>
  <si>
    <t>YJ</t>
  </si>
  <si>
    <t>黒崎1　※商店のみ配布</t>
  </si>
  <si>
    <t>東筑1・2　則松2</t>
  </si>
  <si>
    <t>黒崎2　※商店のみ配布</t>
  </si>
  <si>
    <t>則松1・3・4</t>
  </si>
  <si>
    <t>黒崎3　※商店のみ配布</t>
  </si>
  <si>
    <t>則松5</t>
  </si>
  <si>
    <t>黒崎4　※商店のみ配布</t>
  </si>
  <si>
    <t>さつき台1・2</t>
  </si>
  <si>
    <t>熊手1　※商店のみ配布</t>
  </si>
  <si>
    <t>堀川町　西折尾町</t>
  </si>
  <si>
    <t>熊手2　※商店のみ配布</t>
  </si>
  <si>
    <t>大膳1・2　美吉野町</t>
  </si>
  <si>
    <t>熊手3　※商店のみ配布</t>
  </si>
  <si>
    <t>則松6</t>
  </si>
  <si>
    <t>則松7</t>
  </si>
  <si>
    <t>YK</t>
  </si>
  <si>
    <t>南王子町</t>
  </si>
  <si>
    <t>YE</t>
  </si>
  <si>
    <t>松寿山1・3</t>
  </si>
  <si>
    <t>幸神1・4</t>
  </si>
  <si>
    <t>松寿山2　泉ケ浦3</t>
  </si>
  <si>
    <t>西鳴水1　東鳴水3</t>
  </si>
  <si>
    <t>泉ケ浦1・2</t>
  </si>
  <si>
    <t>東鳴水1・4・5</t>
  </si>
  <si>
    <t>鷹見台1・2</t>
  </si>
  <si>
    <t>小鷺田町</t>
  </si>
  <si>
    <t>永犬丸1・2</t>
  </si>
  <si>
    <t>幸神3</t>
  </si>
  <si>
    <t>鷹見台3・4　永犬丸西1</t>
  </si>
  <si>
    <t>幸神2</t>
  </si>
  <si>
    <t>永犬丸西町3・4</t>
  </si>
  <si>
    <t>西鳴水2</t>
  </si>
  <si>
    <t>永犬丸5　永犬丸西2</t>
  </si>
  <si>
    <t>別所町</t>
  </si>
  <si>
    <t>永犬丸南町1・2</t>
  </si>
  <si>
    <t>茶売町</t>
  </si>
  <si>
    <t>里中1　三ケ森1・2</t>
  </si>
  <si>
    <t>京良城町</t>
  </si>
  <si>
    <t>永犬丸南町3～5</t>
  </si>
  <si>
    <t>別当町</t>
  </si>
  <si>
    <t>北筑1・3</t>
  </si>
  <si>
    <t>北筑2</t>
  </si>
  <si>
    <t>里中2・3</t>
  </si>
  <si>
    <t>永犬丸3</t>
  </si>
  <si>
    <t>永犬丸4</t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</si>
  <si>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</si>
  <si>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</si>
  <si>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</si>
  <si>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</si>
  <si>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</si>
  <si>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YL</t>
  </si>
  <si>
    <t>美原町</t>
  </si>
  <si>
    <t>永犬丸東町1　的場町</t>
  </si>
  <si>
    <t>老松1・2</t>
  </si>
  <si>
    <t>引野3</t>
  </si>
  <si>
    <t>引野2　養福寺町　割子川2</t>
  </si>
  <si>
    <t>引野1</t>
  </si>
  <si>
    <t>本町2・3</t>
  </si>
  <si>
    <t>永犬丸東町3　三ケ森4</t>
  </si>
  <si>
    <t>浜町1</t>
  </si>
  <si>
    <t>上の原4</t>
  </si>
  <si>
    <t>上の原3　中の原1</t>
  </si>
  <si>
    <t>上の原1・2</t>
  </si>
  <si>
    <t>沖田4・5</t>
  </si>
  <si>
    <t>沖田1・3</t>
  </si>
  <si>
    <t>中の原2・3</t>
  </si>
  <si>
    <t>鴨生田1～3</t>
  </si>
  <si>
    <t>沖田2　下上津役1</t>
  </si>
  <si>
    <t>鴨生田4　畠田3</t>
  </si>
  <si>
    <t>片山1～3</t>
  </si>
  <si>
    <t>YM</t>
  </si>
  <si>
    <t>三ケ森3　春日台1</t>
  </si>
  <si>
    <t>ニ島4</t>
  </si>
  <si>
    <t>春日台2・5</t>
  </si>
  <si>
    <t>春日台3・4・6</t>
  </si>
  <si>
    <t>下上津役元町　下上津役2</t>
  </si>
  <si>
    <t>高須東1・2</t>
  </si>
  <si>
    <t>塔野2・3</t>
  </si>
  <si>
    <t>高須東3・4</t>
  </si>
  <si>
    <t>下上津役3　塔野1</t>
  </si>
  <si>
    <t>高須南1</t>
  </si>
  <si>
    <t>大平台</t>
  </si>
  <si>
    <t>高須南2・3</t>
  </si>
  <si>
    <t>大平1・3</t>
  </si>
  <si>
    <t>高須南4・5</t>
  </si>
  <si>
    <t>下上津役4　町上津役西1</t>
  </si>
  <si>
    <t>高須北1　青葉台南1</t>
  </si>
  <si>
    <t>町上津役西2・3</t>
  </si>
  <si>
    <t>高須北2・3</t>
  </si>
  <si>
    <t>上上津役3</t>
  </si>
  <si>
    <t>高須西1・2</t>
  </si>
  <si>
    <t>町上津役東1</t>
  </si>
  <si>
    <t>青葉台西4・5　大字高須</t>
  </si>
  <si>
    <t>上上津役4</t>
  </si>
  <si>
    <t>青葉台西2・3・6</t>
  </si>
  <si>
    <t>上上津役1</t>
  </si>
  <si>
    <t>青葉台西1　青葉台東1・2</t>
  </si>
  <si>
    <t>上上津役2</t>
  </si>
  <si>
    <t>青葉台南2・3</t>
  </si>
  <si>
    <t>花野路1</t>
  </si>
  <si>
    <t>YN</t>
  </si>
  <si>
    <t>町上津役西4　大平2</t>
  </si>
  <si>
    <t>花野路2・3</t>
  </si>
  <si>
    <t>町上津役東2</t>
  </si>
  <si>
    <t>船越3　千代1・3</t>
  </si>
  <si>
    <t>小嶺台1・3</t>
  </si>
  <si>
    <t>ひびきの</t>
    <phoneticPr fontId="20"/>
  </si>
  <si>
    <t>ひびきの南1・2</t>
  </si>
  <si>
    <t>小嶺台2・4　石坂2</t>
  </si>
  <si>
    <t>小敷ひびきの1～3</t>
  </si>
  <si>
    <t>吉祥寺町　千代5</t>
  </si>
  <si>
    <t>石坂1　千代2</t>
  </si>
  <si>
    <t>椋枝1・2　千代4</t>
  </si>
  <si>
    <t>船越1・2</t>
  </si>
  <si>
    <t>星ケ丘6・7</t>
  </si>
  <si>
    <t>星ケ丘1</t>
  </si>
  <si>
    <t>星ケ丘2</t>
  </si>
  <si>
    <t>星ケ丘3</t>
  </si>
  <si>
    <t>星ケ丘4</t>
  </si>
  <si>
    <t>星ケ丘5</t>
  </si>
  <si>
    <t>YP</t>
  </si>
  <si>
    <t>陣原1・2</t>
  </si>
  <si>
    <t>陣原3</t>
  </si>
  <si>
    <t>陣原4・5</t>
  </si>
  <si>
    <t>本城東1①</t>
  </si>
  <si>
    <t>本城東1②</t>
  </si>
  <si>
    <t>本城東1③</t>
  </si>
  <si>
    <t>本城東2・3</t>
  </si>
  <si>
    <t>本城東4</t>
  </si>
  <si>
    <t>本城東5・6</t>
  </si>
  <si>
    <t>=申込書!C7</t>
    <phoneticPr fontId="23"/>
  </si>
  <si>
    <t>新宮東1・4</t>
    <rPh sb="0" eb="2">
      <t>シングウ</t>
    </rPh>
    <rPh sb="2" eb="3">
      <t>ヒガシ</t>
    </rPh>
    <phoneticPr fontId="20"/>
  </si>
  <si>
    <t>新宮東3・5</t>
    <rPh sb="0" eb="2">
      <t>シングウ</t>
    </rPh>
    <rPh sb="2" eb="3">
      <t>ヒガシ</t>
    </rPh>
    <phoneticPr fontId="20"/>
  </si>
  <si>
    <t>三代一部</t>
    <rPh sb="0" eb="2">
      <t>ミシロ</t>
    </rPh>
    <rPh sb="2" eb="4">
      <t>イチブ</t>
    </rPh>
    <phoneticPr fontId="20"/>
  </si>
  <si>
    <t>2020/6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</si>
</sst>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¥&quot;#,##0;[Red]&quot;¥&quot;\-#,##0"/>
    <numFmt numFmtId="176" formatCode="#,##0_ "/>
    <numFmt numFmtId="177" formatCode="###,###&quot;枚&quot;"/>
    <numFmt numFmtId="178" formatCode="[$-411]ggge&quot;年&quot;m&quot;月&quot;d&quot;日&quot;;@"/>
    <numFmt numFmtId="179" formatCode="#,##0_);[Red]\(#,##0\)"/>
    <numFmt numFmtId="180" formatCode="#,##0_ ;[Red]\-#,##0\ "/>
    <numFmt numFmtId="181" formatCode="0_);[Red]\(0\)"/>
    <numFmt numFmtId="182" formatCode="m&quot;月&quot;d&quot;日&quot;;@"/>
    <numFmt numFmtId="183" formatCode="#,##0.000_ "/>
    <numFmt numFmtId="184" formatCode="0_ "/>
    <numFmt numFmtId="185" formatCode="0.0%"/>
    <numFmt numFmtId="186" formatCode="m/d;@"/>
    <numFmt numFmtId="187" formatCode="#,##0_);\(#,##0\)"/>
    <numFmt numFmtId="188" formatCode="yyyy&quot;年&quot;m&quot;月&quot;d&quot;日&quot;;@"/>
    <numFmt numFmtId="189" formatCode="0.0"/>
  </numFmts>
  <fonts count="56"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6"/>
      <name val="明朝"/>
      <family val="1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0"/>
      <color indexed="9"/>
      <name val="MS UI Gothic"/>
      <family val="3"/>
      <charset val="128"/>
    </font>
    <font>
      <sz val="11"/>
      <name val="MS UI Gothic"/>
      <family val="3"/>
      <charset val="128"/>
    </font>
    <font>
      <sz val="10"/>
      <name val="明朝"/>
      <family val="1"/>
      <charset val="128"/>
    </font>
    <font>
      <sz val="9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rgb="FFFF0000"/>
      <name val="MS UI Gothic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0"/>
      <name val="MS UI Gothic"/>
      <family val="3"/>
      <charset val="128"/>
    </font>
    <font>
      <b/>
      <sz val="9"/>
      <color theme="0"/>
      <name val="MS UI Gothic"/>
      <family val="3"/>
      <charset val="128"/>
    </font>
    <font>
      <sz val="9"/>
      <color theme="1"/>
      <name val="MS UI Gothic"/>
      <family val="3"/>
      <charset val="128"/>
    </font>
    <font>
      <b/>
      <sz val="8"/>
      <name val="MS UI Gothic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9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>
      <alignment vertical="center"/>
    </xf>
    <xf numFmtId="0" fontId="48" fillId="0" borderId="0">
      <alignment vertical="center"/>
    </xf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322">
    <xf numFmtId="0" fontId="0" fillId="0" borderId="0" xfId="0"/>
    <xf numFmtId="0" fontId="26" fillId="0" borderId="0" xfId="49" applyFont="1" applyAlignment="1">
      <alignment vertical="center"/>
    </xf>
    <xf numFmtId="38" fontId="26" fillId="0" borderId="10" xfId="34" applyFont="1" applyBorder="1" applyAlignment="1">
      <alignment horizontal="right" vertical="center"/>
    </xf>
    <xf numFmtId="178" fontId="26" fillId="0" borderId="10" xfId="0" applyNumberFormat="1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0" xfId="49" applyFont="1" applyAlignment="1">
      <alignment vertical="center"/>
    </xf>
    <xf numFmtId="0" fontId="28" fillId="0" borderId="11" xfId="49" applyFont="1" applyBorder="1" applyAlignment="1">
      <alignment horizontal="center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0" xfId="49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49" applyFont="1" applyAlignment="1" applyProtection="1">
      <alignment vertical="center"/>
    </xf>
    <xf numFmtId="0" fontId="27" fillId="0" borderId="0" xfId="49" applyFont="1" applyAlignment="1" applyProtection="1">
      <alignment horizontal="center" vertical="center"/>
    </xf>
    <xf numFmtId="38" fontId="27" fillId="0" borderId="0" xfId="34" applyFont="1" applyAlignment="1" applyProtection="1">
      <alignment horizontal="right" vertical="center"/>
    </xf>
    <xf numFmtId="0" fontId="33" fillId="0" borderId="0" xfId="49" applyFont="1" applyAlignment="1" applyProtection="1">
      <alignment vertical="center"/>
      <protection locked="0"/>
    </xf>
    <xf numFmtId="0" fontId="27" fillId="0" borderId="0" xfId="49" applyFont="1" applyAlignment="1">
      <alignment horizontal="center" vertical="center"/>
    </xf>
    <xf numFmtId="0" fontId="28" fillId="0" borderId="0" xfId="49" applyFont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Alignment="1">
      <alignment horizontal="right" vertical="center"/>
    </xf>
    <xf numFmtId="0" fontId="27" fillId="24" borderId="12" xfId="49" applyFont="1" applyFill="1" applyBorder="1" applyAlignment="1">
      <alignment horizontal="center" vertical="center"/>
    </xf>
    <xf numFmtId="0" fontId="31" fillId="24" borderId="12" xfId="49" applyFont="1" applyFill="1" applyBorder="1" applyAlignment="1">
      <alignment horizontal="center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vertical="center"/>
    </xf>
    <xf numFmtId="0" fontId="27" fillId="0" borderId="0" xfId="49" applyFont="1" applyFill="1" applyAlignment="1">
      <alignment vertical="center"/>
    </xf>
    <xf numFmtId="0" fontId="26" fillId="0" borderId="0" xfId="49" applyFont="1" applyFill="1" applyBorder="1" applyAlignment="1" applyProtection="1">
      <alignment horizontal="center" vertical="center" textRotation="255"/>
      <protection locked="0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76" fontId="27" fillId="0" borderId="0" xfId="49" applyNumberFormat="1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49" applyFont="1" applyAlignment="1" applyProtection="1">
      <alignment vertical="center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27" fillId="25" borderId="16" xfId="49" applyFont="1" applyFill="1" applyBorder="1" applyAlignment="1">
      <alignment horizontal="left" vertical="center"/>
    </xf>
    <xf numFmtId="0" fontId="27" fillId="0" borderId="16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8" fillId="0" borderId="0" xfId="49" applyFont="1" applyAlignment="1">
      <alignment horizontal="left" vertical="center"/>
    </xf>
    <xf numFmtId="0" fontId="26" fillId="0" borderId="0" xfId="49" applyFont="1" applyBorder="1" applyAlignment="1">
      <alignment horizontal="center" vertical="center" textRotation="255"/>
    </xf>
    <xf numFmtId="176" fontId="27" fillId="0" borderId="0" xfId="49" applyNumberFormat="1" applyFont="1" applyBorder="1" applyAlignment="1">
      <alignment vertical="center"/>
    </xf>
    <xf numFmtId="0" fontId="27" fillId="0" borderId="0" xfId="49" applyFont="1" applyBorder="1" applyAlignment="1">
      <alignment vertical="center" shrinkToFit="1"/>
    </xf>
    <xf numFmtId="0" fontId="26" fillId="0" borderId="0" xfId="49" applyFont="1" applyBorder="1" applyAlignment="1">
      <alignment vertical="center" textRotation="255"/>
    </xf>
    <xf numFmtId="176" fontId="27" fillId="0" borderId="16" xfId="49" applyNumberFormat="1" applyFont="1" applyBorder="1" applyAlignment="1">
      <alignment vertical="center"/>
    </xf>
    <xf numFmtId="0" fontId="22" fillId="0" borderId="0" xfId="49" applyFont="1" applyFill="1" applyBorder="1" applyAlignment="1">
      <alignment horizontal="center" vertical="center"/>
    </xf>
    <xf numFmtId="176" fontId="27" fillId="0" borderId="0" xfId="49" applyNumberFormat="1" applyFont="1" applyFill="1" applyBorder="1" applyAlignment="1">
      <alignment vertical="center"/>
    </xf>
    <xf numFmtId="38" fontId="27" fillId="0" borderId="0" xfId="49" applyNumberFormat="1" applyFont="1" applyAlignment="1">
      <alignment horizontal="right" vertical="center"/>
    </xf>
    <xf numFmtId="38" fontId="27" fillId="0" borderId="16" xfId="49" applyNumberFormat="1" applyFont="1" applyBorder="1" applyAlignment="1">
      <alignment horizontal="right" vertical="center"/>
    </xf>
    <xf numFmtId="38" fontId="27" fillId="0" borderId="17" xfId="49" applyNumberFormat="1" applyFont="1" applyBorder="1" applyAlignment="1">
      <alignment horizontal="right" vertical="center"/>
    </xf>
    <xf numFmtId="0" fontId="27" fillId="25" borderId="18" xfId="49" applyFont="1" applyFill="1" applyBorder="1" applyAlignment="1">
      <alignment horizontal="left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6" fillId="0" borderId="25" xfId="49" applyFont="1" applyFill="1" applyBorder="1" applyAlignment="1">
      <alignment vertical="center" textRotation="255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25" borderId="29" xfId="49" applyFont="1" applyFill="1" applyBorder="1" applyAlignment="1">
      <alignment vertical="center"/>
    </xf>
    <xf numFmtId="0" fontId="27" fillId="25" borderId="27" xfId="49" applyFont="1" applyFill="1" applyBorder="1" applyAlignment="1">
      <alignment vertical="center"/>
    </xf>
    <xf numFmtId="0" fontId="27" fillId="25" borderId="30" xfId="49" applyFont="1" applyFill="1" applyBorder="1" applyAlignment="1">
      <alignment vertical="center"/>
    </xf>
    <xf numFmtId="0" fontId="27" fillId="25" borderId="13" xfId="49" applyFont="1" applyFill="1" applyBorder="1" applyAlignment="1">
      <alignment vertical="center"/>
    </xf>
    <xf numFmtId="0" fontId="27" fillId="25" borderId="14" xfId="49" applyFont="1" applyFill="1" applyBorder="1" applyAlignment="1">
      <alignment vertical="center"/>
    </xf>
    <xf numFmtId="0" fontId="27" fillId="25" borderId="15" xfId="49" applyFont="1" applyFill="1" applyBorder="1" applyAlignment="1">
      <alignment vertical="center"/>
    </xf>
    <xf numFmtId="0" fontId="27" fillId="25" borderId="18" xfId="49" applyFont="1" applyFill="1" applyBorder="1" applyAlignment="1">
      <alignment vertical="center"/>
    </xf>
    <xf numFmtId="0" fontId="27" fillId="25" borderId="19" xfId="49" applyFont="1" applyFill="1" applyBorder="1" applyAlignment="1">
      <alignment vertical="center"/>
    </xf>
    <xf numFmtId="0" fontId="27" fillId="25" borderId="20" xfId="49" applyFont="1" applyFill="1" applyBorder="1" applyAlignment="1">
      <alignment vertical="center"/>
    </xf>
    <xf numFmtId="0" fontId="27" fillId="25" borderId="31" xfId="49" applyFont="1" applyFill="1" applyBorder="1" applyAlignment="1">
      <alignment vertical="center"/>
    </xf>
    <xf numFmtId="0" fontId="27" fillId="25" borderId="32" xfId="49" applyFont="1" applyFill="1" applyBorder="1" applyAlignment="1">
      <alignment vertical="center"/>
    </xf>
    <xf numFmtId="0" fontId="27" fillId="25" borderId="33" xfId="49" applyFont="1" applyFill="1" applyBorder="1" applyAlignment="1">
      <alignment vertical="center"/>
    </xf>
    <xf numFmtId="0" fontId="27" fillId="0" borderId="34" xfId="49" applyFont="1" applyBorder="1" applyAlignment="1">
      <alignment vertical="center"/>
    </xf>
    <xf numFmtId="0" fontId="27" fillId="0" borderId="32" xfId="49" applyFont="1" applyBorder="1" applyAlignment="1">
      <alignment vertical="center"/>
    </xf>
    <xf numFmtId="0" fontId="27" fillId="0" borderId="35" xfId="49" applyFont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38" fontId="27" fillId="0" borderId="0" xfId="49" applyNumberFormat="1" applyFont="1" applyBorder="1" applyAlignment="1">
      <alignment horizontal="right" vertical="center"/>
    </xf>
    <xf numFmtId="0" fontId="27" fillId="25" borderId="0" xfId="49" applyFont="1" applyFill="1" applyBorder="1" applyAlignment="1">
      <alignment horizontal="left" vertical="center"/>
    </xf>
    <xf numFmtId="0" fontId="26" fillId="0" borderId="0" xfId="49" applyFont="1" applyFill="1" applyBorder="1" applyAlignment="1">
      <alignment vertical="center" textRotation="255"/>
    </xf>
    <xf numFmtId="0" fontId="27" fillId="0" borderId="0" xfId="0" applyFont="1" applyBorder="1" applyAlignment="1">
      <alignment vertical="center"/>
    </xf>
    <xf numFmtId="0" fontId="27" fillId="0" borderId="36" xfId="49" applyFont="1" applyBorder="1" applyAlignment="1" applyProtection="1">
      <alignment vertical="center"/>
    </xf>
    <xf numFmtId="0" fontId="27" fillId="0" borderId="37" xfId="49" applyFont="1" applyBorder="1" applyAlignment="1" applyProtection="1">
      <alignment horizontal="center" vertical="center"/>
    </xf>
    <xf numFmtId="0" fontId="27" fillId="0" borderId="0" xfId="49" applyFont="1" applyBorder="1" applyAlignment="1" applyProtection="1">
      <alignment horizontal="center" vertical="center"/>
    </xf>
    <xf numFmtId="0" fontId="27" fillId="0" borderId="15" xfId="49" applyFont="1" applyBorder="1" applyAlignment="1" applyProtection="1">
      <alignment horizontal="center" vertical="center"/>
    </xf>
    <xf numFmtId="0" fontId="27" fillId="0" borderId="14" xfId="49" applyFont="1" applyBorder="1" applyAlignment="1" applyProtection="1">
      <alignment horizontal="center" vertical="center"/>
    </xf>
    <xf numFmtId="0" fontId="27" fillId="0" borderId="22" xfId="49" applyFont="1" applyBorder="1" applyAlignment="1" applyProtection="1">
      <alignment horizontal="center" vertical="center"/>
    </xf>
    <xf numFmtId="0" fontId="27" fillId="0" borderId="38" xfId="49" applyFont="1" applyBorder="1" applyAlignment="1" applyProtection="1">
      <alignment horizontal="center" vertical="center"/>
    </xf>
    <xf numFmtId="0" fontId="26" fillId="0" borderId="39" xfId="49" applyFont="1" applyBorder="1" applyAlignment="1" applyProtection="1">
      <alignment horizontal="center" vertical="center"/>
    </xf>
    <xf numFmtId="0" fontId="26" fillId="0" borderId="11" xfId="49" applyFont="1" applyBorder="1" applyAlignment="1" applyProtection="1">
      <alignment horizontal="center" vertical="center"/>
    </xf>
    <xf numFmtId="0" fontId="26" fillId="0" borderId="10" xfId="49" applyFont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47" applyFill="1">
      <alignment vertical="center"/>
    </xf>
    <xf numFmtId="0" fontId="11" fillId="0" borderId="0" xfId="47">
      <alignment vertical="center"/>
    </xf>
    <xf numFmtId="0" fontId="37" fillId="0" borderId="0" xfId="47" applyFont="1" applyFill="1" applyAlignment="1">
      <alignment horizontal="center" vertical="center"/>
    </xf>
    <xf numFmtId="0" fontId="11" fillId="0" borderId="0" xfId="47" applyFill="1" applyBorder="1" applyAlignment="1" applyProtection="1">
      <alignment horizontal="center" vertical="center" shrinkToFit="1"/>
      <protection locked="0"/>
    </xf>
    <xf numFmtId="0" fontId="37" fillId="0" borderId="0" xfId="47" applyFont="1" applyFill="1" applyBorder="1" applyAlignment="1" applyProtection="1">
      <alignment horizontal="center" vertical="center"/>
      <protection locked="0"/>
    </xf>
    <xf numFmtId="0" fontId="41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vertical="center"/>
      <protection locked="0"/>
    </xf>
    <xf numFmtId="0" fontId="11" fillId="0" borderId="0" xfId="47" applyFill="1" applyAlignment="1" applyProtection="1">
      <alignment vertical="center"/>
      <protection locked="0"/>
    </xf>
    <xf numFmtId="0" fontId="37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11" fillId="0" borderId="0" xfId="47" applyFont="1">
      <alignment vertical="center"/>
    </xf>
    <xf numFmtId="0" fontId="11" fillId="0" borderId="0" xfId="0" applyFont="1"/>
    <xf numFmtId="0" fontId="11" fillId="0" borderId="0" xfId="47" applyFont="1" applyFill="1">
      <alignment vertical="center"/>
    </xf>
    <xf numFmtId="0" fontId="38" fillId="0" borderId="40" xfId="47" applyFont="1" applyFill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44" fillId="0" borderId="40" xfId="47" applyFont="1" applyFill="1" applyBorder="1" applyAlignment="1">
      <alignment vertical="center" shrinkToFit="1"/>
    </xf>
    <xf numFmtId="0" fontId="11" fillId="0" borderId="0" xfId="47" applyFont="1" applyFill="1" applyBorder="1">
      <alignment vertical="center"/>
    </xf>
    <xf numFmtId="0" fontId="38" fillId="0" borderId="41" xfId="0" applyFont="1" applyBorder="1" applyAlignment="1">
      <alignment horizontal="center" vertical="center"/>
    </xf>
    <xf numFmtId="0" fontId="38" fillId="0" borderId="10" xfId="47" applyFont="1" applyFill="1" applyBorder="1" applyAlignment="1">
      <alignment horizontal="center" vertical="center"/>
    </xf>
    <xf numFmtId="179" fontId="21" fillId="0" borderId="21" xfId="0" applyNumberFormat="1" applyFont="1" applyFill="1" applyBorder="1" applyAlignment="1">
      <alignment vertical="center"/>
    </xf>
    <xf numFmtId="179" fontId="21" fillId="0" borderId="23" xfId="0" applyNumberFormat="1" applyFont="1" applyFill="1" applyBorder="1" applyAlignment="1">
      <alignment vertical="center"/>
    </xf>
    <xf numFmtId="38" fontId="28" fillId="0" borderId="0" xfId="49" applyNumberFormat="1" applyFont="1" applyAlignment="1">
      <alignment horizontal="right" vertical="center"/>
    </xf>
    <xf numFmtId="0" fontId="31" fillId="24" borderId="45" xfId="49" applyFont="1" applyFill="1" applyBorder="1" applyAlignment="1">
      <alignment horizontal="center" vertical="center"/>
    </xf>
    <xf numFmtId="0" fontId="26" fillId="0" borderId="17" xfId="49" applyFont="1" applyFill="1" applyBorder="1" applyAlignment="1">
      <alignment horizontal="center" vertical="center" textRotation="255"/>
    </xf>
    <xf numFmtId="179" fontId="21" fillId="0" borderId="17" xfId="0" applyNumberFormat="1" applyFont="1" applyFill="1" applyBorder="1" applyAlignment="1">
      <alignment horizontal="right" vertical="center"/>
    </xf>
    <xf numFmtId="38" fontId="27" fillId="0" borderId="17" xfId="49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vertical="center"/>
    </xf>
    <xf numFmtId="0" fontId="26" fillId="0" borderId="0" xfId="49" applyFont="1" applyFill="1" applyBorder="1" applyAlignment="1">
      <alignment horizontal="center" vertical="center" textRotation="255"/>
    </xf>
    <xf numFmtId="179" fontId="21" fillId="0" borderId="0" xfId="0" applyNumberFormat="1" applyFont="1" applyFill="1" applyBorder="1" applyAlignment="1">
      <alignment horizontal="right" vertical="center"/>
    </xf>
    <xf numFmtId="0" fontId="27" fillId="0" borderId="0" xfId="49" applyFont="1" applyFill="1" applyBorder="1" applyAlignment="1" applyProtection="1">
      <alignment vertical="center"/>
      <protection locked="0"/>
    </xf>
    <xf numFmtId="38" fontId="27" fillId="0" borderId="0" xfId="49" applyNumberFormat="1" applyFont="1" applyFill="1" applyBorder="1" applyAlignment="1">
      <alignment horizontal="right" vertical="center" wrapText="1"/>
    </xf>
    <xf numFmtId="187" fontId="27" fillId="0" borderId="0" xfId="49" applyNumberFormat="1" applyFont="1" applyFill="1" applyBorder="1" applyAlignment="1" applyProtection="1">
      <alignment vertical="center"/>
      <protection locked="0"/>
    </xf>
    <xf numFmtId="0" fontId="27" fillId="0" borderId="0" xfId="49" applyFont="1" applyFill="1" applyBorder="1" applyAlignment="1">
      <alignment vertical="center" shrinkToFit="1"/>
    </xf>
    <xf numFmtId="0" fontId="22" fillId="0" borderId="0" xfId="49" applyFont="1" applyFill="1" applyBorder="1" applyAlignment="1">
      <alignment vertical="center"/>
    </xf>
    <xf numFmtId="187" fontId="27" fillId="0" borderId="0" xfId="49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81" fontId="27" fillId="0" borderId="0" xfId="49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11" fillId="0" borderId="66" xfId="47" applyFont="1" applyFill="1" applyBorder="1" applyAlignment="1">
      <alignment horizontal="center" vertical="center"/>
    </xf>
    <xf numFmtId="0" fontId="47" fillId="0" borderId="0" xfId="47" applyFont="1">
      <alignment vertical="center"/>
    </xf>
    <xf numFmtId="0" fontId="29" fillId="0" borderId="0" xfId="49" applyFont="1" applyFill="1" applyBorder="1" applyAlignment="1">
      <alignment horizontal="left" vertical="center"/>
    </xf>
    <xf numFmtId="0" fontId="27" fillId="0" borderId="20" xfId="49" applyFont="1" applyBorder="1" applyAlignment="1" applyProtection="1">
      <alignment horizontal="center" vertical="center"/>
    </xf>
    <xf numFmtId="0" fontId="27" fillId="0" borderId="19" xfId="49" applyFont="1" applyBorder="1" applyAlignment="1" applyProtection="1">
      <alignment horizontal="center" vertical="center"/>
    </xf>
    <xf numFmtId="0" fontId="27" fillId="0" borderId="118" xfId="49" applyFont="1" applyBorder="1" applyAlignment="1" applyProtection="1">
      <alignment horizontal="center" vertical="center"/>
    </xf>
    <xf numFmtId="0" fontId="27" fillId="0" borderId="44" xfId="49" applyFont="1" applyBorder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horizontal="center" vertical="center"/>
    </xf>
    <xf numFmtId="0" fontId="27" fillId="0" borderId="61" xfId="49" applyFont="1" applyBorder="1" applyAlignment="1">
      <alignment vertical="center"/>
    </xf>
    <xf numFmtId="176" fontId="27" fillId="0" borderId="21" xfId="49" applyNumberFormat="1" applyFont="1" applyBorder="1" applyAlignment="1">
      <alignment vertical="center"/>
    </xf>
    <xf numFmtId="179" fontId="27" fillId="0" borderId="70" xfId="49" applyNumberFormat="1" applyFont="1" applyFill="1" applyBorder="1" applyAlignment="1">
      <alignment vertical="center"/>
    </xf>
    <xf numFmtId="176" fontId="27" fillId="0" borderId="26" xfId="49" applyNumberFormat="1" applyFont="1" applyBorder="1" applyAlignment="1">
      <alignment vertical="center"/>
    </xf>
    <xf numFmtId="176" fontId="27" fillId="0" borderId="70" xfId="49" applyNumberFormat="1" applyFont="1" applyFill="1" applyBorder="1" applyAlignment="1">
      <alignment vertical="center"/>
    </xf>
    <xf numFmtId="179" fontId="27" fillId="0" borderId="70" xfId="49" applyNumberFormat="1" applyFont="1" applyBorder="1" applyAlignment="1">
      <alignment vertical="center"/>
    </xf>
    <xf numFmtId="179" fontId="27" fillId="0" borderId="70" xfId="0" applyNumberFormat="1" applyFont="1" applyBorder="1" applyAlignment="1">
      <alignment vertical="center"/>
    </xf>
    <xf numFmtId="176" fontId="27" fillId="0" borderId="61" xfId="49" applyNumberFormat="1" applyFont="1" applyFill="1" applyBorder="1" applyAlignment="1">
      <alignment vertical="center"/>
    </xf>
    <xf numFmtId="187" fontId="27" fillId="0" borderId="70" xfId="49" applyNumberFormat="1" applyFont="1" applyBorder="1" applyAlignment="1">
      <alignment vertical="center"/>
    </xf>
    <xf numFmtId="0" fontId="31" fillId="27" borderId="98" xfId="49" applyFont="1" applyFill="1" applyBorder="1" applyAlignment="1">
      <alignment horizontal="center" vertical="center"/>
    </xf>
    <xf numFmtId="0" fontId="31" fillId="24" borderId="98" xfId="49" applyFont="1" applyFill="1" applyBorder="1" applyAlignment="1">
      <alignment horizontal="center" vertical="center"/>
    </xf>
    <xf numFmtId="176" fontId="27" fillId="0" borderId="23" xfId="49" applyNumberFormat="1" applyFont="1" applyBorder="1" applyAlignment="1">
      <alignment vertical="center"/>
    </xf>
    <xf numFmtId="176" fontId="27" fillId="0" borderId="12" xfId="49" applyNumberFormat="1" applyFont="1" applyBorder="1" applyAlignment="1">
      <alignment vertical="center"/>
    </xf>
    <xf numFmtId="38" fontId="27" fillId="0" borderId="12" xfId="49" applyNumberFormat="1" applyFont="1" applyBorder="1" applyAlignment="1">
      <alignment horizontal="right" vertical="center"/>
    </xf>
    <xf numFmtId="176" fontId="27" fillId="0" borderId="61" xfId="49" applyNumberFormat="1" applyFont="1" applyBorder="1" applyAlignment="1">
      <alignment vertical="center" shrinkToFit="1"/>
    </xf>
    <xf numFmtId="0" fontId="28" fillId="0" borderId="11" xfId="49" applyFont="1" applyBorder="1" applyAlignment="1">
      <alignment horizontal="center" vertical="center"/>
    </xf>
    <xf numFmtId="176" fontId="27" fillId="0" borderId="70" xfId="49" applyNumberFormat="1" applyFont="1" applyBorder="1" applyAlignment="1">
      <alignment vertical="center"/>
    </xf>
    <xf numFmtId="0" fontId="31" fillId="27" borderId="104" xfId="49" applyFont="1" applyFill="1" applyBorder="1" applyAlignment="1">
      <alignment horizontal="center" vertical="center"/>
    </xf>
    <xf numFmtId="0" fontId="31" fillId="24" borderId="104" xfId="49" applyFont="1" applyFill="1" applyBorder="1" applyAlignment="1">
      <alignment horizontal="center" vertical="center"/>
    </xf>
    <xf numFmtId="176" fontId="27" fillId="0" borderId="71" xfId="49" applyNumberFormat="1" applyFont="1" applyFill="1" applyBorder="1" applyAlignment="1">
      <alignment vertical="center"/>
    </xf>
    <xf numFmtId="187" fontId="27" fillId="0" borderId="70" xfId="49" applyNumberFormat="1" applyFont="1" applyFill="1" applyBorder="1" applyAlignment="1">
      <alignment horizontal="right" vertical="center"/>
    </xf>
    <xf numFmtId="187" fontId="27" fillId="0" borderId="70" xfId="49" applyNumberFormat="1" applyFont="1" applyBorder="1" applyAlignment="1">
      <alignment horizontal="right" vertical="center"/>
    </xf>
    <xf numFmtId="179" fontId="21" fillId="25" borderId="23" xfId="0" applyNumberFormat="1" applyFont="1" applyFill="1" applyBorder="1" applyAlignment="1">
      <alignment vertical="center"/>
    </xf>
    <xf numFmtId="176" fontId="27" fillId="0" borderId="34" xfId="49" applyNumberFormat="1" applyFont="1" applyBorder="1" applyAlignment="1">
      <alignment vertical="center"/>
    </xf>
    <xf numFmtId="176" fontId="27" fillId="0" borderId="61" xfId="49" applyNumberFormat="1" applyFont="1" applyBorder="1" applyAlignment="1">
      <alignment vertical="center"/>
    </xf>
    <xf numFmtId="187" fontId="27" fillId="0" borderId="79" xfId="49" applyNumberFormat="1" applyFont="1" applyBorder="1" applyAlignment="1">
      <alignment vertical="center"/>
    </xf>
    <xf numFmtId="176" fontId="27" fillId="0" borderId="12" xfId="49" applyNumberFormat="1" applyFont="1" applyFill="1" applyBorder="1" applyAlignment="1">
      <alignment vertical="center"/>
    </xf>
    <xf numFmtId="180" fontId="27" fillId="0" borderId="12" xfId="49" applyNumberFormat="1" applyFont="1" applyFill="1" applyBorder="1" applyAlignment="1">
      <alignment horizontal="right" vertical="center" wrapText="1"/>
    </xf>
    <xf numFmtId="176" fontId="27" fillId="0" borderId="23" xfId="49" applyNumberFormat="1" applyFont="1" applyBorder="1" applyAlignment="1">
      <alignment horizontal="center" vertical="center"/>
    </xf>
    <xf numFmtId="179" fontId="27" fillId="0" borderId="73" xfId="49" applyNumberFormat="1" applyFont="1" applyBorder="1" applyAlignment="1">
      <alignment vertical="center"/>
    </xf>
    <xf numFmtId="176" fontId="27" fillId="0" borderId="21" xfId="49" applyNumberFormat="1" applyFont="1" applyBorder="1" applyAlignment="1">
      <alignment horizontal="center" vertical="center"/>
    </xf>
    <xf numFmtId="179" fontId="27" fillId="0" borderId="73" xfId="0" applyNumberFormat="1" applyFont="1" applyBorder="1" applyAlignment="1">
      <alignment vertical="center"/>
    </xf>
    <xf numFmtId="176" fontId="27" fillId="0" borderId="23" xfId="49" applyNumberFormat="1" applyFont="1" applyFill="1" applyBorder="1" applyAlignment="1">
      <alignment vertical="center"/>
    </xf>
    <xf numFmtId="179" fontId="27" fillId="0" borderId="26" xfId="49" applyNumberFormat="1" applyFont="1" applyBorder="1" applyAlignment="1">
      <alignment vertical="center"/>
    </xf>
    <xf numFmtId="179" fontId="27" fillId="0" borderId="21" xfId="49" applyNumberFormat="1" applyFont="1" applyBorder="1" applyAlignment="1">
      <alignment vertical="center"/>
    </xf>
    <xf numFmtId="179" fontId="27" fillId="0" borderId="77" xfId="49" applyNumberFormat="1" applyFont="1" applyBorder="1" applyAlignment="1">
      <alignment vertical="center"/>
    </xf>
    <xf numFmtId="179" fontId="27" fillId="0" borderId="75" xfId="49" applyNumberFormat="1" applyFont="1" applyBorder="1" applyAlignment="1">
      <alignment vertical="center"/>
    </xf>
    <xf numFmtId="179" fontId="27" fillId="0" borderId="70" xfId="49" applyNumberFormat="1" applyFont="1" applyFill="1" applyBorder="1" applyAlignment="1">
      <alignment horizontal="right" vertical="center"/>
    </xf>
    <xf numFmtId="176" fontId="27" fillId="0" borderId="0" xfId="49" applyNumberFormat="1" applyFont="1" applyFill="1" applyBorder="1" applyAlignment="1">
      <alignment vertical="center"/>
    </xf>
    <xf numFmtId="176" fontId="27" fillId="0" borderId="0" xfId="49" applyNumberFormat="1" applyFont="1" applyBorder="1" applyAlignment="1">
      <alignment vertical="center"/>
    </xf>
    <xf numFmtId="38" fontId="27" fillId="0" borderId="0" xfId="49" applyNumberFormat="1" applyFont="1" applyBorder="1" applyAlignment="1">
      <alignment horizontal="right" vertical="center"/>
    </xf>
    <xf numFmtId="176" fontId="27" fillId="0" borderId="12" xfId="49" applyNumberFormat="1" applyFont="1" applyBorder="1" applyAlignment="1">
      <alignment vertical="center" shrinkToFit="1"/>
    </xf>
    <xf numFmtId="38" fontId="27" fillId="0" borderId="12" xfId="49" applyNumberFormat="1" applyFont="1" applyBorder="1" applyAlignment="1">
      <alignment horizontal="right" vertical="center" shrinkToFit="1"/>
    </xf>
    <xf numFmtId="0" fontId="28" fillId="0" borderId="12" xfId="49" applyFont="1" applyBorder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6" fillId="0" borderId="59" xfId="49" applyFont="1" applyBorder="1" applyAlignment="1">
      <alignment vertical="center" textRotation="255"/>
    </xf>
    <xf numFmtId="0" fontId="27" fillId="0" borderId="14" xfId="49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horizontal="left" vertical="center"/>
    </xf>
    <xf numFmtId="176" fontId="27" fillId="0" borderId="26" xfId="49" applyNumberFormat="1" applyFont="1" applyFill="1" applyBorder="1" applyAlignment="1">
      <alignment vertical="center"/>
    </xf>
    <xf numFmtId="0" fontId="27" fillId="0" borderId="13" xfId="49" applyFont="1" applyFill="1" applyBorder="1" applyAlignment="1">
      <alignment horizontal="left" vertical="center"/>
    </xf>
    <xf numFmtId="176" fontId="27" fillId="0" borderId="34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176" fontId="27" fillId="0" borderId="0" xfId="49" applyNumberFormat="1" applyFont="1" applyAlignment="1">
      <alignment vertical="center"/>
    </xf>
    <xf numFmtId="38" fontId="27" fillId="0" borderId="12" xfId="49" applyNumberFormat="1" applyFont="1" applyBorder="1" applyAlignment="1">
      <alignment vertical="center"/>
    </xf>
    <xf numFmtId="176" fontId="27" fillId="0" borderId="21" xfId="49" applyNumberFormat="1" applyFont="1" applyFill="1" applyBorder="1" applyAlignment="1">
      <alignment vertical="center"/>
    </xf>
    <xf numFmtId="176" fontId="27" fillId="0" borderId="82" xfId="49" applyNumberFormat="1" applyFont="1" applyFill="1" applyBorder="1" applyAlignment="1">
      <alignment vertical="center"/>
    </xf>
    <xf numFmtId="176" fontId="27" fillId="0" borderId="75" xfId="49" applyNumberFormat="1" applyFont="1" applyFill="1" applyBorder="1" applyAlignment="1">
      <alignment vertical="center"/>
    </xf>
    <xf numFmtId="176" fontId="27" fillId="0" borderId="81" xfId="49" applyNumberFormat="1" applyFont="1" applyFill="1" applyBorder="1" applyAlignment="1">
      <alignment vertical="center"/>
    </xf>
    <xf numFmtId="0" fontId="26" fillId="0" borderId="10" xfId="49" applyFont="1" applyBorder="1" applyAlignment="1">
      <alignment horizontal="center" vertical="center"/>
    </xf>
    <xf numFmtId="0" fontId="26" fillId="0" borderId="17" xfId="49" applyFont="1" applyBorder="1" applyAlignment="1">
      <alignment vertical="center" textRotation="255"/>
    </xf>
    <xf numFmtId="0" fontId="27" fillId="0" borderId="44" xfId="49" applyFont="1" applyFill="1" applyBorder="1" applyAlignment="1">
      <alignment vertical="center"/>
    </xf>
    <xf numFmtId="0" fontId="40" fillId="0" borderId="40" xfId="47" applyFont="1" applyFill="1" applyBorder="1" applyAlignment="1">
      <alignment horizontal="center" vertical="center"/>
    </xf>
    <xf numFmtId="0" fontId="40" fillId="0" borderId="40" xfId="47" applyFont="1" applyFill="1" applyBorder="1" applyAlignment="1">
      <alignment horizontal="left" vertical="center"/>
    </xf>
    <xf numFmtId="0" fontId="40" fillId="0" borderId="41" xfId="47" applyFont="1" applyFill="1" applyBorder="1" applyAlignment="1">
      <alignment vertical="center"/>
    </xf>
    <xf numFmtId="38" fontId="26" fillId="0" borderId="10" xfId="34" applyFont="1" applyBorder="1" applyAlignment="1">
      <alignment horizontal="center" vertical="center"/>
    </xf>
    <xf numFmtId="179" fontId="27" fillId="0" borderId="23" xfId="49" applyNumberFormat="1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11" fillId="28" borderId="61" xfId="0" applyFont="1" applyFill="1" applyBorder="1" applyAlignment="1">
      <alignment horizontal="center" vertical="center"/>
    </xf>
    <xf numFmtId="0" fontId="11" fillId="28" borderId="11" xfId="0" applyFont="1" applyFill="1" applyBorder="1" applyAlignment="1">
      <alignment horizontal="center" vertical="center"/>
    </xf>
    <xf numFmtId="38" fontId="11" fillId="30" borderId="61" xfId="0" applyNumberFormat="1" applyFont="1" applyFill="1" applyBorder="1" applyAlignment="1">
      <alignment horizontal="right" vertical="center"/>
    </xf>
    <xf numFmtId="38" fontId="11" fillId="0" borderId="61" xfId="0" applyNumberFormat="1" applyFon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30" borderId="11" xfId="0" applyFont="1" applyFill="1" applyBorder="1" applyAlignment="1">
      <alignment horizontal="right" vertical="center"/>
    </xf>
    <xf numFmtId="176" fontId="27" fillId="0" borderId="17" xfId="49" applyNumberFormat="1" applyFont="1" applyBorder="1" applyAlignment="1">
      <alignment vertical="center"/>
    </xf>
    <xf numFmtId="0" fontId="27" fillId="0" borderId="14" xfId="49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horizontal="left" vertical="center"/>
    </xf>
    <xf numFmtId="0" fontId="27" fillId="0" borderId="19" xfId="49" applyFont="1" applyFill="1" applyBorder="1" applyAlignment="1">
      <alignment horizontal="left" vertical="center"/>
    </xf>
    <xf numFmtId="0" fontId="27" fillId="0" borderId="20" xfId="49" applyFont="1" applyFill="1" applyBorder="1" applyAlignment="1">
      <alignment horizontal="left" vertical="center"/>
    </xf>
    <xf numFmtId="0" fontId="27" fillId="0" borderId="27" xfId="49" applyFont="1" applyFill="1" applyBorder="1" applyAlignment="1">
      <alignment horizontal="left" vertical="center"/>
    </xf>
    <xf numFmtId="0" fontId="27" fillId="0" borderId="30" xfId="49" applyFont="1" applyFill="1" applyBorder="1" applyAlignment="1">
      <alignment horizontal="left" vertical="center"/>
    </xf>
    <xf numFmtId="0" fontId="27" fillId="0" borderId="10" xfId="49" applyFont="1" applyBorder="1" applyAlignment="1">
      <alignment vertical="center"/>
    </xf>
    <xf numFmtId="0" fontId="27" fillId="0" borderId="70" xfId="49" applyFont="1" applyFill="1" applyBorder="1" applyAlignment="1">
      <alignment vertical="center"/>
    </xf>
    <xf numFmtId="0" fontId="27" fillId="0" borderId="10" xfId="49" applyFont="1" applyFill="1" applyBorder="1" applyAlignment="1">
      <alignment vertical="center"/>
    </xf>
    <xf numFmtId="0" fontId="27" fillId="0" borderId="11" xfId="49" applyFont="1" applyFill="1" applyBorder="1" applyAlignment="1">
      <alignment vertical="center"/>
    </xf>
    <xf numFmtId="0" fontId="31" fillId="24" borderId="61" xfId="49" applyFont="1" applyFill="1" applyBorder="1" applyAlignment="1">
      <alignment horizontal="center"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99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13" xfId="49" applyFont="1" applyFill="1" applyBorder="1" applyAlignment="1">
      <alignment horizontal="left" vertical="center"/>
    </xf>
    <xf numFmtId="0" fontId="27" fillId="0" borderId="22" xfId="49" applyFont="1" applyFill="1" applyBorder="1" applyAlignment="1">
      <alignment horizontal="left" vertical="center"/>
    </xf>
    <xf numFmtId="0" fontId="28" fillId="0" borderId="11" xfId="49" applyFont="1" applyBorder="1" applyAlignment="1">
      <alignment horizontal="center" vertical="center"/>
    </xf>
    <xf numFmtId="0" fontId="27" fillId="0" borderId="17" xfId="49" applyFont="1" applyFill="1" applyBorder="1" applyAlignment="1">
      <alignment vertical="center"/>
    </xf>
    <xf numFmtId="0" fontId="26" fillId="0" borderId="10" xfId="49" applyFont="1" applyBorder="1" applyAlignment="1">
      <alignment horizontal="left" vertical="center"/>
    </xf>
    <xf numFmtId="176" fontId="27" fillId="0" borderId="77" xfId="49" applyNumberFormat="1" applyFont="1" applyBorder="1" applyAlignment="1">
      <alignment vertical="center"/>
    </xf>
    <xf numFmtId="179" fontId="21" fillId="25" borderId="70" xfId="0" applyNumberFormat="1" applyFont="1" applyFill="1" applyBorder="1" applyAlignment="1">
      <alignment vertical="center"/>
    </xf>
    <xf numFmtId="0" fontId="27" fillId="0" borderId="0" xfId="49" applyFont="1" applyFill="1" applyBorder="1" applyAlignment="1">
      <alignment vertical="center"/>
    </xf>
    <xf numFmtId="176" fontId="27" fillId="0" borderId="77" xfId="49" applyNumberFormat="1" applyFont="1" applyFill="1" applyBorder="1" applyAlignment="1">
      <alignment vertical="center"/>
    </xf>
    <xf numFmtId="179" fontId="21" fillId="0" borderId="77" xfId="0" applyNumberFormat="1" applyFont="1" applyFill="1" applyBorder="1" applyAlignment="1">
      <alignment vertical="center"/>
    </xf>
    <xf numFmtId="176" fontId="27" fillId="0" borderId="95" xfId="49" applyNumberFormat="1" applyFont="1" applyFill="1" applyBorder="1" applyAlignment="1">
      <alignment vertical="center"/>
    </xf>
    <xf numFmtId="184" fontId="54" fillId="34" borderId="75" xfId="49" applyNumberFormat="1" applyFont="1" applyFill="1" applyBorder="1" applyAlignment="1">
      <alignment vertical="center"/>
    </xf>
    <xf numFmtId="176" fontId="27" fillId="0" borderId="69" xfId="49" applyNumberFormat="1" applyFont="1" applyFill="1" applyBorder="1" applyAlignment="1">
      <alignment vertical="center"/>
    </xf>
    <xf numFmtId="176" fontId="27" fillId="0" borderId="73" xfId="49" applyNumberFormat="1" applyFont="1" applyFill="1" applyBorder="1" applyAlignment="1">
      <alignment vertical="center"/>
    </xf>
    <xf numFmtId="0" fontId="27" fillId="0" borderId="42" xfId="49" applyFont="1" applyFill="1" applyBorder="1" applyAlignment="1">
      <alignment horizontal="left" vertical="center"/>
    </xf>
    <xf numFmtId="0" fontId="27" fillId="0" borderId="16" xfId="49" applyFont="1" applyFill="1" applyBorder="1" applyAlignment="1">
      <alignment horizontal="left" vertical="center"/>
    </xf>
    <xf numFmtId="0" fontId="27" fillId="0" borderId="43" xfId="49" applyFont="1" applyFill="1" applyBorder="1" applyAlignment="1">
      <alignment horizontal="left" vertical="center"/>
    </xf>
    <xf numFmtId="0" fontId="54" fillId="0" borderId="13" xfId="49" applyFont="1" applyFill="1" applyBorder="1" applyAlignment="1">
      <alignment horizontal="left" vertical="center"/>
    </xf>
    <xf numFmtId="0" fontId="54" fillId="0" borderId="14" xfId="49" applyFont="1" applyFill="1" applyBorder="1" applyAlignment="1">
      <alignment horizontal="left" vertical="center"/>
    </xf>
    <xf numFmtId="0" fontId="54" fillId="0" borderId="15" xfId="49" applyFont="1" applyFill="1" applyBorder="1" applyAlignment="1">
      <alignment horizontal="left" vertical="center"/>
    </xf>
    <xf numFmtId="0" fontId="27" fillId="0" borderId="31" xfId="49" applyFont="1" applyFill="1" applyBorder="1" applyAlignment="1">
      <alignment horizontal="left" vertical="center"/>
    </xf>
    <xf numFmtId="0" fontId="27" fillId="0" borderId="32" xfId="49" applyFont="1" applyFill="1" applyBorder="1" applyAlignment="1">
      <alignment horizontal="left" vertical="center"/>
    </xf>
    <xf numFmtId="0" fontId="27" fillId="0" borderId="33" xfId="49" applyFont="1" applyFill="1" applyBorder="1" applyAlignment="1">
      <alignment horizontal="left" vertical="center"/>
    </xf>
    <xf numFmtId="0" fontId="52" fillId="32" borderId="61" xfId="49" applyFont="1" applyFill="1" applyBorder="1" applyAlignment="1">
      <alignment horizontal="center" vertical="center"/>
    </xf>
    <xf numFmtId="0" fontId="52" fillId="32" borderId="10" xfId="49" applyFont="1" applyFill="1" applyBorder="1" applyAlignment="1">
      <alignment horizontal="center" vertical="center"/>
    </xf>
    <xf numFmtId="0" fontId="52" fillId="32" borderId="39" xfId="49" applyFont="1" applyFill="1" applyBorder="1" applyAlignment="1">
      <alignment horizontal="center" vertical="center"/>
    </xf>
    <xf numFmtId="0" fontId="27" fillId="0" borderId="29" xfId="49" applyFont="1" applyFill="1" applyBorder="1" applyAlignment="1">
      <alignment horizontal="left" vertical="center"/>
    </xf>
    <xf numFmtId="0" fontId="27" fillId="0" borderId="18" xfId="49" applyFont="1" applyFill="1" applyBorder="1" applyAlignment="1">
      <alignment horizontal="left" vertical="center"/>
    </xf>
    <xf numFmtId="0" fontId="27" fillId="0" borderId="70" xfId="49" applyFont="1" applyFill="1" applyBorder="1" applyAlignment="1">
      <alignment horizontal="left" vertical="center"/>
    </xf>
    <xf numFmtId="0" fontId="27" fillId="0" borderId="10" xfId="49" applyFont="1" applyFill="1" applyBorder="1" applyAlignment="1">
      <alignment horizontal="left" vertical="center"/>
    </xf>
    <xf numFmtId="0" fontId="27" fillId="0" borderId="11" xfId="49" applyFont="1" applyFill="1" applyBorder="1" applyAlignment="1">
      <alignment horizontal="left" vertical="center"/>
    </xf>
    <xf numFmtId="0" fontId="26" fillId="0" borderId="17" xfId="49" applyFont="1" applyFill="1" applyBorder="1" applyAlignment="1">
      <alignment vertical="center" textRotation="255"/>
    </xf>
    <xf numFmtId="176" fontId="27" fillId="0" borderId="17" xfId="49" applyNumberFormat="1" applyFont="1" applyFill="1" applyBorder="1" applyAlignment="1">
      <alignment vertical="center"/>
    </xf>
    <xf numFmtId="0" fontId="27" fillId="0" borderId="24" xfId="49" applyFont="1" applyBorder="1" applyAlignment="1" applyProtection="1">
      <alignment horizontal="center" vertical="center"/>
    </xf>
    <xf numFmtId="0" fontId="27" fillId="0" borderId="44" xfId="49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25" borderId="16" xfId="49" applyFont="1" applyFill="1" applyBorder="1" applyAlignment="1">
      <alignment horizontal="left" vertical="center"/>
    </xf>
    <xf numFmtId="0" fontId="27" fillId="25" borderId="43" xfId="49" applyFont="1" applyFill="1" applyBorder="1" applyAlignment="1">
      <alignment horizontal="left" vertical="center"/>
    </xf>
    <xf numFmtId="0" fontId="26" fillId="0" borderId="10" xfId="49" applyFont="1" applyBorder="1" applyAlignment="1">
      <alignment horizontal="center" vertical="center" shrinkToFit="1"/>
    </xf>
    <xf numFmtId="0" fontId="27" fillId="0" borderId="10" xfId="49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8" fillId="0" borderId="11" xfId="49" applyFont="1" applyBorder="1" applyAlignment="1">
      <alignment horizontal="center" vertical="center"/>
    </xf>
    <xf numFmtId="0" fontId="27" fillId="0" borderId="0" xfId="49" applyFont="1" applyBorder="1" applyAlignment="1">
      <alignment horizontal="center" vertical="center"/>
    </xf>
    <xf numFmtId="176" fontId="27" fillId="0" borderId="23" xfId="49" applyNumberFormat="1" applyFont="1" applyFill="1" applyBorder="1" applyAlignment="1">
      <alignment horizontal="center" vertical="center"/>
    </xf>
    <xf numFmtId="0" fontId="27" fillId="0" borderId="23" xfId="49" applyFont="1" applyBorder="1" applyAlignment="1">
      <alignment vertical="center"/>
    </xf>
    <xf numFmtId="179" fontId="21" fillId="0" borderId="70" xfId="0" applyNumberFormat="1" applyFont="1" applyFill="1" applyBorder="1" applyAlignment="1">
      <alignment vertical="center"/>
    </xf>
    <xf numFmtId="184" fontId="54" fillId="0" borderId="75" xfId="49" applyNumberFormat="1" applyFont="1" applyFill="1" applyBorder="1" applyAlignment="1">
      <alignment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1" fillId="34" borderId="21" xfId="0" applyFont="1" applyFill="1" applyBorder="1" applyAlignment="1">
      <alignment vertical="center"/>
    </xf>
    <xf numFmtId="0" fontId="21" fillId="34" borderId="14" xfId="0" applyFont="1" applyFill="1" applyBorder="1" applyAlignment="1">
      <alignment vertical="center"/>
    </xf>
    <xf numFmtId="0" fontId="21" fillId="34" borderId="22" xfId="0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14" xfId="49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horizontal="left" vertical="center"/>
    </xf>
    <xf numFmtId="0" fontId="27" fillId="0" borderId="10" xfId="49" applyFont="1" applyBorder="1" applyAlignment="1">
      <alignment vertical="center"/>
    </xf>
    <xf numFmtId="0" fontId="27" fillId="0" borderId="10" xfId="49" applyFont="1" applyBorder="1" applyAlignment="1">
      <alignment horizontal="center" vertical="center"/>
    </xf>
    <xf numFmtId="0" fontId="27" fillId="0" borderId="13" xfId="49" applyFont="1" applyFill="1" applyBorder="1" applyAlignment="1">
      <alignment horizontal="left" vertical="center"/>
    </xf>
    <xf numFmtId="0" fontId="27" fillId="0" borderId="11" xfId="49" applyFont="1" applyBorder="1" applyAlignment="1">
      <alignment vertical="center"/>
    </xf>
    <xf numFmtId="0" fontId="25" fillId="0" borderId="44" xfId="49" applyFont="1" applyBorder="1" applyAlignment="1">
      <alignment vertical="center"/>
    </xf>
    <xf numFmtId="0" fontId="27" fillId="0" borderId="10" xfId="49" applyFont="1" applyBorder="1" applyAlignment="1">
      <alignment horizontal="right" vertical="center"/>
    </xf>
    <xf numFmtId="49" fontId="25" fillId="0" borderId="12" xfId="49" applyNumberFormat="1" applyFont="1" applyBorder="1" applyAlignment="1">
      <alignment vertical="center"/>
    </xf>
    <xf numFmtId="38" fontId="28" fillId="0" borderId="11" xfId="34" applyFont="1" applyBorder="1" applyAlignment="1">
      <alignment vertical="center"/>
    </xf>
    <xf numFmtId="0" fontId="27" fillId="0" borderId="30" xfId="49" applyFont="1" applyFill="1" applyBorder="1" applyAlignment="1">
      <alignment horizontal="center" vertical="center"/>
    </xf>
    <xf numFmtId="0" fontId="27" fillId="0" borderId="15" xfId="49" applyFont="1" applyFill="1" applyBorder="1" applyAlignment="1">
      <alignment horizontal="center" vertical="center"/>
    </xf>
    <xf numFmtId="0" fontId="22" fillId="24" borderId="10" xfId="49" applyFont="1" applyFill="1" applyBorder="1" applyAlignment="1">
      <alignment horizontal="center" vertical="center"/>
    </xf>
    <xf numFmtId="0" fontId="22" fillId="24" borderId="39" xfId="49" applyFont="1" applyFill="1" applyBorder="1" applyAlignment="1">
      <alignment horizontal="center" vertical="center"/>
    </xf>
    <xf numFmtId="0" fontId="27" fillId="0" borderId="17" xfId="49" applyFont="1" applyFill="1" applyBorder="1" applyAlignment="1">
      <alignment horizontal="left" vertical="center"/>
    </xf>
    <xf numFmtId="0" fontId="28" fillId="0" borderId="0" xfId="49" applyFont="1" applyAlignment="1">
      <alignment horizontal="center" vertical="center"/>
    </xf>
    <xf numFmtId="0" fontId="27" fillId="25" borderId="13" xfId="49" applyFont="1" applyFill="1" applyBorder="1" applyAlignment="1">
      <alignment horizontal="left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2" fillId="24" borderId="61" xfId="49" applyFont="1" applyFill="1" applyBorder="1" applyAlignment="1">
      <alignment horizontal="center" vertical="center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0" borderId="70" xfId="49" applyFont="1" applyBorder="1" applyAlignment="1">
      <alignment vertical="center"/>
    </xf>
    <xf numFmtId="0" fontId="27" fillId="0" borderId="10" xfId="49" applyFont="1" applyBorder="1" applyAlignment="1">
      <alignment vertical="center"/>
    </xf>
    <xf numFmtId="0" fontId="27" fillId="0" borderId="11" xfId="49" applyFont="1" applyBorder="1" applyAlignment="1">
      <alignment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7" fillId="25" borderId="29" xfId="49" applyFont="1" applyFill="1" applyBorder="1" applyAlignment="1">
      <alignment horizontal="left" vertical="center"/>
    </xf>
    <xf numFmtId="0" fontId="31" fillId="24" borderId="98" xfId="49" applyFont="1" applyFill="1" applyBorder="1" applyAlignment="1">
      <alignment horizontal="center" vertical="center"/>
    </xf>
    <xf numFmtId="0" fontId="27" fillId="0" borderId="70" xfId="49" applyFont="1" applyFill="1" applyBorder="1" applyAlignment="1">
      <alignment vertical="center"/>
    </xf>
    <xf numFmtId="0" fontId="27" fillId="0" borderId="10" xfId="49" applyFont="1" applyFill="1" applyBorder="1" applyAlignment="1">
      <alignment vertical="center"/>
    </xf>
    <xf numFmtId="0" fontId="27" fillId="0" borderId="11" xfId="49" applyFont="1" applyFill="1" applyBorder="1" applyAlignment="1">
      <alignment vertical="center"/>
    </xf>
    <xf numFmtId="0" fontId="27" fillId="25" borderId="18" xfId="49" applyFont="1" applyFill="1" applyBorder="1" applyAlignment="1">
      <alignment horizontal="left" vertical="center"/>
    </xf>
    <xf numFmtId="0" fontId="27" fillId="0" borderId="21" xfId="49" applyFont="1" applyFill="1" applyBorder="1" applyAlignment="1">
      <alignment vertical="center"/>
    </xf>
    <xf numFmtId="0" fontId="27" fillId="0" borderId="14" xfId="49" applyFont="1" applyFill="1" applyBorder="1" applyAlignment="1">
      <alignment vertical="center"/>
    </xf>
    <xf numFmtId="0" fontId="27" fillId="0" borderId="22" xfId="49" applyFont="1" applyFill="1" applyBorder="1" applyAlignment="1">
      <alignment vertical="center"/>
    </xf>
    <xf numFmtId="0" fontId="28" fillId="0" borderId="11" xfId="49" applyFont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13" xfId="49" applyFont="1" applyFill="1" applyBorder="1" applyAlignment="1">
      <alignment vertical="center"/>
    </xf>
    <xf numFmtId="0" fontId="22" fillId="24" borderId="39" xfId="0" applyFont="1" applyFill="1" applyBorder="1" applyAlignment="1">
      <alignment horizontal="center" vertical="center"/>
    </xf>
    <xf numFmtId="0" fontId="27" fillId="0" borderId="26" xfId="49" applyFont="1" applyFill="1" applyBorder="1" applyAlignment="1">
      <alignment vertical="center"/>
    </xf>
    <xf numFmtId="0" fontId="27" fillId="0" borderId="27" xfId="49" applyFont="1" applyFill="1" applyBorder="1" applyAlignment="1">
      <alignment vertical="center"/>
    </xf>
    <xf numFmtId="0" fontId="27" fillId="0" borderId="28" xfId="49" applyFont="1" applyFill="1" applyBorder="1" applyAlignment="1">
      <alignment vertical="center"/>
    </xf>
    <xf numFmtId="0" fontId="27" fillId="0" borderId="23" xfId="49" applyFont="1" applyFill="1" applyBorder="1" applyAlignment="1">
      <alignment vertical="center"/>
    </xf>
    <xf numFmtId="0" fontId="27" fillId="0" borderId="19" xfId="49" applyFont="1" applyFill="1" applyBorder="1" applyAlignment="1">
      <alignment vertical="center"/>
    </xf>
    <xf numFmtId="0" fontId="27" fillId="0" borderId="24" xfId="49" applyFont="1" applyFill="1" applyBorder="1" applyAlignment="1">
      <alignment vertical="center"/>
    </xf>
    <xf numFmtId="0" fontId="27" fillId="25" borderId="16" xfId="49" applyFont="1" applyFill="1" applyBorder="1" applyAlignment="1">
      <alignment horizontal="left" vertical="center"/>
    </xf>
    <xf numFmtId="0" fontId="27" fillId="0" borderId="18" xfId="49" applyFont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7" fillId="0" borderId="16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7" fillId="0" borderId="0" xfId="49" applyFont="1" applyFill="1" applyBorder="1" applyAlignment="1">
      <alignment vertical="center"/>
    </xf>
    <xf numFmtId="0" fontId="27" fillId="0" borderId="34" xfId="49" applyFont="1" applyBorder="1" applyAlignment="1">
      <alignment vertical="center"/>
    </xf>
    <xf numFmtId="0" fontId="27" fillId="0" borderId="32" xfId="49" applyFont="1" applyBorder="1" applyAlignment="1">
      <alignment vertical="center"/>
    </xf>
    <xf numFmtId="0" fontId="27" fillId="0" borderId="35" xfId="49" applyFont="1" applyBorder="1" applyAlignment="1">
      <alignment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0" xfId="49" applyFont="1" applyBorder="1" applyAlignment="1">
      <alignment vertical="center"/>
    </xf>
    <xf numFmtId="0" fontId="26" fillId="0" borderId="10" xfId="49" applyFont="1" applyBorder="1" applyAlignment="1">
      <alignment horizontal="center" vertical="center"/>
    </xf>
    <xf numFmtId="0" fontId="27" fillId="25" borderId="44" xfId="49" applyFont="1" applyFill="1" applyBorder="1" applyAlignment="1">
      <alignment horizontal="left" vertical="center"/>
    </xf>
    <xf numFmtId="0" fontId="22" fillId="0" borderId="20" xfId="49" applyFont="1" applyFill="1" applyBorder="1" applyAlignment="1">
      <alignment horizontal="center" vertical="center"/>
    </xf>
    <xf numFmtId="0" fontId="27" fillId="0" borderId="20" xfId="49" applyFont="1" applyBorder="1" applyAlignment="1">
      <alignment horizontal="center" vertical="center"/>
    </xf>
    <xf numFmtId="0" fontId="27" fillId="0" borderId="13" xfId="49" applyFont="1" applyBorder="1" applyAlignment="1">
      <alignment vertical="center"/>
    </xf>
    <xf numFmtId="0" fontId="26" fillId="0" borderId="0" xfId="49" applyFont="1" applyBorder="1" applyAlignment="1">
      <alignment horizontal="center" vertical="center" textRotation="255"/>
    </xf>
    <xf numFmtId="0" fontId="27" fillId="25" borderId="29" xfId="49" applyFont="1" applyFill="1" applyBorder="1" applyAlignment="1">
      <alignment vertical="center"/>
    </xf>
    <xf numFmtId="0" fontId="27" fillId="25" borderId="27" xfId="49" applyFont="1" applyFill="1" applyBorder="1" applyAlignment="1">
      <alignment vertical="center"/>
    </xf>
    <xf numFmtId="0" fontId="27" fillId="25" borderId="30" xfId="49" applyFont="1" applyFill="1" applyBorder="1" applyAlignment="1">
      <alignment vertical="center"/>
    </xf>
    <xf numFmtId="0" fontId="27" fillId="25" borderId="13" xfId="49" applyFont="1" applyFill="1" applyBorder="1" applyAlignment="1">
      <alignment vertical="center"/>
    </xf>
    <xf numFmtId="0" fontId="27" fillId="25" borderId="14" xfId="49" applyFont="1" applyFill="1" applyBorder="1" applyAlignment="1">
      <alignment vertical="center"/>
    </xf>
    <xf numFmtId="0" fontId="27" fillId="25" borderId="15" xfId="49" applyFont="1" applyFill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0" fontId="31" fillId="24" borderId="39" xfId="49" applyFont="1" applyFill="1" applyBorder="1" applyAlignment="1">
      <alignment horizontal="center" vertical="center"/>
    </xf>
    <xf numFmtId="178" fontId="26" fillId="0" borderId="10" xfId="0" applyNumberFormat="1" applyFont="1" applyBorder="1" applyAlignment="1">
      <alignment horizontal="right" vertical="center" shrinkToFit="1"/>
    </xf>
    <xf numFmtId="0" fontId="27" fillId="0" borderId="10" xfId="49" applyFont="1" applyBorder="1" applyAlignment="1">
      <alignment horizontal="left" vertical="center"/>
    </xf>
    <xf numFmtId="0" fontId="28" fillId="0" borderId="96" xfId="49" applyFont="1" applyBorder="1" applyAlignment="1">
      <alignment horizontal="center" vertical="center"/>
    </xf>
    <xf numFmtId="0" fontId="29" fillId="0" borderId="10" xfId="49" applyFont="1" applyBorder="1" applyAlignment="1"/>
    <xf numFmtId="0" fontId="22" fillId="24" borderId="61" xfId="49" applyFont="1" applyFill="1" applyBorder="1" applyAlignment="1">
      <alignment vertical="center"/>
    </xf>
    <xf numFmtId="0" fontId="22" fillId="24" borderId="10" xfId="49" applyFont="1" applyFill="1" applyBorder="1" applyAlignment="1">
      <alignment vertical="center"/>
    </xf>
    <xf numFmtId="0" fontId="22" fillId="24" borderId="39" xfId="49" applyFont="1" applyFill="1" applyBorder="1" applyAlignment="1">
      <alignment vertical="center"/>
    </xf>
    <xf numFmtId="0" fontId="22" fillId="24" borderId="39" xfId="0" applyFont="1" applyFill="1" applyBorder="1" applyAlignment="1">
      <alignment vertical="center"/>
    </xf>
    <xf numFmtId="0" fontId="27" fillId="25" borderId="30" xfId="49" applyFont="1" applyFill="1" applyBorder="1" applyAlignment="1">
      <alignment horizontal="center" vertical="center"/>
    </xf>
    <xf numFmtId="0" fontId="27" fillId="25" borderId="15" xfId="49" applyFont="1" applyFill="1" applyBorder="1" applyAlignment="1">
      <alignment horizontal="center" vertical="center"/>
    </xf>
    <xf numFmtId="0" fontId="27" fillId="25" borderId="20" xfId="49" applyFont="1" applyFill="1" applyBorder="1" applyAlignment="1">
      <alignment horizontal="center" vertical="center"/>
    </xf>
    <xf numFmtId="0" fontId="22" fillId="0" borderId="18" xfId="49" applyFont="1" applyFill="1" applyBorder="1" applyAlignment="1">
      <alignment vertical="center"/>
    </xf>
    <xf numFmtId="0" fontId="22" fillId="0" borderId="19" xfId="49" applyFont="1" applyFill="1" applyBorder="1" applyAlignment="1">
      <alignment vertical="center"/>
    </xf>
    <xf numFmtId="0" fontId="21" fillId="0" borderId="26" xfId="49" applyFont="1" applyBorder="1" applyAlignment="1">
      <alignment vertical="center"/>
    </xf>
    <xf numFmtId="0" fontId="21" fillId="0" borderId="27" xfId="49" applyFont="1" applyBorder="1" applyAlignment="1">
      <alignment vertical="center"/>
    </xf>
    <xf numFmtId="0" fontId="21" fillId="0" borderId="28" xfId="49" applyFont="1" applyBorder="1" applyAlignment="1">
      <alignment vertical="center"/>
    </xf>
    <xf numFmtId="0" fontId="21" fillId="0" borderId="21" xfId="49" applyFont="1" applyBorder="1" applyAlignment="1">
      <alignment vertical="center"/>
    </xf>
    <xf numFmtId="0" fontId="21" fillId="0" borderId="14" xfId="49" applyFont="1" applyBorder="1" applyAlignment="1">
      <alignment vertical="center"/>
    </xf>
    <xf numFmtId="0" fontId="21" fillId="0" borderId="22" xfId="49" applyFont="1" applyBorder="1" applyAlignment="1">
      <alignment vertical="center"/>
    </xf>
    <xf numFmtId="38" fontId="21" fillId="0" borderId="21" xfId="34" applyFont="1" applyFill="1" applyBorder="1" applyAlignment="1">
      <alignment vertical="center"/>
    </xf>
    <xf numFmtId="38" fontId="21" fillId="0" borderId="14" xfId="34" applyFont="1" applyFill="1" applyBorder="1" applyAlignment="1">
      <alignment vertical="center"/>
    </xf>
    <xf numFmtId="38" fontId="21" fillId="0" borderId="22" xfId="34" applyFont="1" applyFill="1" applyBorder="1" applyAlignment="1">
      <alignment vertical="center"/>
    </xf>
    <xf numFmtId="0" fontId="21" fillId="0" borderId="23" xfId="49" applyFont="1" applyBorder="1" applyAlignment="1">
      <alignment vertical="center"/>
    </xf>
    <xf numFmtId="0" fontId="21" fillId="0" borderId="19" xfId="49" applyFont="1" applyBorder="1" applyAlignment="1">
      <alignment vertical="center"/>
    </xf>
    <xf numFmtId="0" fontId="21" fillId="0" borderId="24" xfId="49" applyFont="1" applyBorder="1" applyAlignment="1">
      <alignment vertical="center"/>
    </xf>
    <xf numFmtId="38" fontId="27" fillId="0" borderId="17" xfId="49" applyNumberFormat="1" applyFont="1" applyBorder="1" applyAlignment="1">
      <alignment vertical="center"/>
    </xf>
    <xf numFmtId="0" fontId="29" fillId="0" borderId="36" xfId="49" applyFont="1" applyBorder="1" applyAlignment="1"/>
    <xf numFmtId="0" fontId="27" fillId="0" borderId="29" xfId="49" applyFont="1" applyBorder="1" applyAlignment="1">
      <alignment vertical="center"/>
    </xf>
    <xf numFmtId="0" fontId="27" fillId="0" borderId="30" xfId="49" applyFont="1" applyBorder="1" applyAlignment="1">
      <alignment horizontal="center" vertical="center"/>
    </xf>
    <xf numFmtId="0" fontId="27" fillId="0" borderId="15" xfId="49" applyFont="1" applyBorder="1" applyAlignment="1">
      <alignment horizontal="center" vertical="center"/>
    </xf>
    <xf numFmtId="0" fontId="31" fillId="24" borderId="61" xfId="49" applyFont="1" applyFill="1" applyBorder="1" applyAlignment="1">
      <alignment vertical="center"/>
    </xf>
    <xf numFmtId="0" fontId="31" fillId="24" borderId="10" xfId="49" applyFont="1" applyFill="1" applyBorder="1" applyAlignment="1">
      <alignment vertical="center"/>
    </xf>
    <xf numFmtId="179" fontId="27" fillId="0" borderId="81" xfId="49" applyNumberFormat="1" applyFont="1" applyBorder="1" applyAlignment="1">
      <alignment vertical="center"/>
    </xf>
    <xf numFmtId="0" fontId="31" fillId="24" borderId="39" xfId="49" applyFont="1" applyFill="1" applyBorder="1" applyAlignment="1">
      <alignment vertical="center"/>
    </xf>
    <xf numFmtId="0" fontId="22" fillId="24" borderId="11" xfId="49" applyFont="1" applyFill="1" applyBorder="1" applyAlignment="1">
      <alignment horizontal="center" vertical="center"/>
    </xf>
    <xf numFmtId="176" fontId="27" fillId="0" borderId="25" xfId="49" applyNumberFormat="1" applyFont="1" applyBorder="1" applyAlignment="1">
      <alignment vertical="center"/>
    </xf>
    <xf numFmtId="0" fontId="27" fillId="25" borderId="0" xfId="49" applyFont="1" applyFill="1" applyBorder="1" applyAlignment="1">
      <alignment vertical="center"/>
    </xf>
    <xf numFmtId="0" fontId="27" fillId="25" borderId="37" xfId="49" applyFont="1" applyFill="1" applyBorder="1" applyAlignment="1">
      <alignment horizontal="center" vertical="center"/>
    </xf>
    <xf numFmtId="0" fontId="27" fillId="0" borderId="29" xfId="49" applyFont="1" applyFill="1" applyBorder="1" applyAlignment="1">
      <alignment vertical="center"/>
    </xf>
    <xf numFmtId="184" fontId="27" fillId="0" borderId="70" xfId="49" applyNumberFormat="1" applyFont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29" fillId="0" borderId="17" xfId="49" applyFont="1" applyBorder="1" applyAlignment="1"/>
    <xf numFmtId="176" fontId="27" fillId="34" borderId="26" xfId="49" applyNumberFormat="1" applyFont="1" applyFill="1" applyBorder="1" applyAlignment="1">
      <alignment vertical="center"/>
    </xf>
    <xf numFmtId="176" fontId="27" fillId="34" borderId="21" xfId="49" applyNumberFormat="1" applyFont="1" applyFill="1" applyBorder="1" applyAlignment="1">
      <alignment vertical="center"/>
    </xf>
    <xf numFmtId="0" fontId="27" fillId="34" borderId="30" xfId="49" applyFont="1" applyFill="1" applyBorder="1" applyAlignment="1">
      <alignment horizontal="center" vertical="center"/>
    </xf>
    <xf numFmtId="0" fontId="27" fillId="34" borderId="26" xfId="49" applyFont="1" applyFill="1" applyBorder="1" applyAlignment="1">
      <alignment vertical="center"/>
    </xf>
    <xf numFmtId="0" fontId="27" fillId="34" borderId="15" xfId="49" applyFont="1" applyFill="1" applyBorder="1" applyAlignment="1">
      <alignment horizontal="center" vertical="center"/>
    </xf>
    <xf numFmtId="0" fontId="27" fillId="34" borderId="21" xfId="49" applyFont="1" applyFill="1" applyBorder="1" applyAlignment="1">
      <alignment vertical="center"/>
    </xf>
    <xf numFmtId="184" fontId="27" fillId="34" borderId="26" xfId="49" applyNumberFormat="1" applyFont="1" applyFill="1" applyBorder="1" applyAlignment="1">
      <alignment vertical="center"/>
    </xf>
    <xf numFmtId="184" fontId="27" fillId="34" borderId="21" xfId="49" applyNumberFormat="1" applyFont="1" applyFill="1" applyBorder="1" applyAlignment="1">
      <alignment vertical="center"/>
    </xf>
    <xf numFmtId="0" fontId="27" fillId="34" borderId="20" xfId="49" applyFont="1" applyFill="1" applyBorder="1" applyAlignment="1">
      <alignment horizontal="center" vertical="center"/>
    </xf>
    <xf numFmtId="176" fontId="27" fillId="34" borderId="23" xfId="49" applyNumberFormat="1" applyFont="1" applyFill="1" applyBorder="1" applyAlignment="1">
      <alignment vertical="center"/>
    </xf>
    <xf numFmtId="176" fontId="27" fillId="34" borderId="70" xfId="49" applyNumberFormat="1" applyFont="1" applyFill="1" applyBorder="1" applyAlignment="1">
      <alignment vertical="center"/>
    </xf>
    <xf numFmtId="176" fontId="27" fillId="34" borderId="0" xfId="49" applyNumberFormat="1" applyFont="1" applyFill="1" applyBorder="1" applyAlignment="1">
      <alignment vertical="center"/>
    </xf>
    <xf numFmtId="176" fontId="27" fillId="34" borderId="82" xfId="49" applyNumberFormat="1" applyFont="1" applyFill="1" applyBorder="1" applyAlignment="1">
      <alignment vertical="center"/>
    </xf>
    <xf numFmtId="176" fontId="27" fillId="34" borderId="75" xfId="49" applyNumberFormat="1" applyFont="1" applyFill="1" applyBorder="1" applyAlignment="1">
      <alignment vertical="center"/>
    </xf>
    <xf numFmtId="176" fontId="27" fillId="34" borderId="81" xfId="49" applyNumberFormat="1" applyFont="1" applyFill="1" applyBorder="1" applyAlignment="1">
      <alignment vertical="center"/>
    </xf>
    <xf numFmtId="0" fontId="27" fillId="34" borderId="23" xfId="49" applyFont="1" applyFill="1" applyBorder="1" applyAlignment="1">
      <alignment vertical="center"/>
    </xf>
    <xf numFmtId="0" fontId="27" fillId="34" borderId="0" xfId="49" applyFont="1" applyFill="1" applyAlignment="1">
      <alignment vertical="center"/>
    </xf>
    <xf numFmtId="179" fontId="27" fillId="34" borderId="26" xfId="49" applyNumberFormat="1" applyFont="1" applyFill="1" applyBorder="1" applyAlignment="1">
      <alignment vertical="center"/>
    </xf>
    <xf numFmtId="179" fontId="27" fillId="34" borderId="21" xfId="49" applyNumberFormat="1" applyFont="1" applyFill="1" applyBorder="1" applyAlignment="1">
      <alignment vertical="center"/>
    </xf>
    <xf numFmtId="179" fontId="27" fillId="34" borderId="70" xfId="49" applyNumberFormat="1" applyFont="1" applyFill="1" applyBorder="1" applyAlignment="1">
      <alignment vertical="center"/>
    </xf>
    <xf numFmtId="179" fontId="27" fillId="34" borderId="81" xfId="49" applyNumberFormat="1" applyFont="1" applyFill="1" applyBorder="1" applyAlignment="1">
      <alignment vertical="center"/>
    </xf>
    <xf numFmtId="176" fontId="27" fillId="34" borderId="61" xfId="49" applyNumberFormat="1" applyFont="1" applyFill="1" applyBorder="1" applyAlignment="1">
      <alignment vertical="center"/>
    </xf>
    <xf numFmtId="179" fontId="21" fillId="34" borderId="0" xfId="0" applyNumberFormat="1" applyFont="1" applyFill="1" applyBorder="1" applyAlignment="1">
      <alignment horizontal="right" vertical="center"/>
    </xf>
    <xf numFmtId="0" fontId="27" fillId="34" borderId="0" xfId="49" applyFont="1" applyFill="1" applyBorder="1" applyAlignment="1">
      <alignment vertical="center"/>
    </xf>
    <xf numFmtId="176" fontId="27" fillId="34" borderId="12" xfId="49" applyNumberFormat="1" applyFont="1" applyFill="1" applyBorder="1" applyAlignment="1">
      <alignment vertical="center"/>
    </xf>
    <xf numFmtId="0" fontId="28" fillId="34" borderId="0" xfId="49" applyFont="1" applyFill="1" applyAlignment="1">
      <alignment horizontal="center" vertical="center"/>
    </xf>
    <xf numFmtId="38" fontId="27" fillId="34" borderId="61" xfId="49" applyNumberFormat="1" applyFont="1" applyFill="1" applyBorder="1" applyAlignment="1">
      <alignment horizontal="right" vertical="center" shrinkToFit="1"/>
    </xf>
    <xf numFmtId="179" fontId="21" fillId="34" borderId="23" xfId="0" applyNumberFormat="1" applyFont="1" applyFill="1" applyBorder="1" applyAlignment="1">
      <alignment vertical="center"/>
    </xf>
    <xf numFmtId="179" fontId="21" fillId="34" borderId="21" xfId="0" applyNumberFormat="1" applyFont="1" applyFill="1" applyBorder="1" applyAlignment="1">
      <alignment vertical="center"/>
    </xf>
    <xf numFmtId="176" fontId="27" fillId="34" borderId="21" xfId="49" applyNumberFormat="1" applyFont="1" applyFill="1" applyBorder="1" applyAlignment="1">
      <alignment horizontal="center" vertical="center"/>
    </xf>
    <xf numFmtId="176" fontId="27" fillId="34" borderId="23" xfId="49" applyNumberFormat="1" applyFont="1" applyFill="1" applyBorder="1" applyAlignment="1">
      <alignment horizontal="center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184" fontId="27" fillId="0" borderId="0" xfId="49" applyNumberFormat="1" applyFont="1" applyAlignment="1">
      <alignment vertical="center"/>
    </xf>
    <xf numFmtId="176" fontId="27" fillId="0" borderId="82" xfId="49" applyNumberFormat="1" applyFont="1" applyBorder="1" applyAlignment="1">
      <alignment vertical="center"/>
    </xf>
    <xf numFmtId="176" fontId="27" fillId="0" borderId="75" xfId="49" applyNumberFormat="1" applyFont="1" applyBorder="1" applyAlignment="1">
      <alignment vertical="center"/>
    </xf>
    <xf numFmtId="184" fontId="27" fillId="0" borderId="26" xfId="49" applyNumberFormat="1" applyFont="1" applyBorder="1" applyAlignment="1">
      <alignment vertical="center"/>
    </xf>
    <xf numFmtId="184" fontId="27" fillId="0" borderId="21" xfId="49" applyNumberFormat="1" applyFont="1" applyFill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189" fontId="43" fillId="0" borderId="61" xfId="0" applyNumberFormat="1" applyFont="1" applyBorder="1" applyAlignment="1">
      <alignment horizontal="center" vertical="center"/>
    </xf>
    <xf numFmtId="189" fontId="43" fillId="0" borderId="51" xfId="0" applyNumberFormat="1" applyFont="1" applyBorder="1" applyAlignment="1">
      <alignment horizontal="center" vertical="center"/>
    </xf>
    <xf numFmtId="0" fontId="39" fillId="0" borderId="62" xfId="47" applyFont="1" applyFill="1" applyBorder="1" applyAlignment="1">
      <alignment horizontal="center" vertical="center"/>
    </xf>
    <xf numFmtId="0" fontId="39" fillId="0" borderId="57" xfId="47" applyFont="1" applyFill="1" applyBorder="1" applyAlignment="1">
      <alignment horizontal="center" vertical="center"/>
    </xf>
    <xf numFmtId="0" fontId="39" fillId="0" borderId="52" xfId="47" applyFont="1" applyFill="1" applyBorder="1" applyAlignment="1">
      <alignment horizontal="center" vertical="center"/>
    </xf>
    <xf numFmtId="0" fontId="39" fillId="0" borderId="38" xfId="47" applyFont="1" applyFill="1" applyBorder="1" applyAlignment="1">
      <alignment horizontal="center" vertical="center"/>
    </xf>
    <xf numFmtId="0" fontId="39" fillId="0" borderId="63" xfId="47" applyFont="1" applyFill="1" applyBorder="1" applyAlignment="1">
      <alignment horizontal="center" vertical="center"/>
    </xf>
    <xf numFmtId="0" fontId="39" fillId="0" borderId="59" xfId="47" applyFont="1" applyFill="1" applyBorder="1" applyAlignment="1">
      <alignment horizontal="center" vertical="center"/>
    </xf>
    <xf numFmtId="0" fontId="49" fillId="0" borderId="61" xfId="47" applyFont="1" applyBorder="1" applyAlignment="1">
      <alignment horizontal="center" vertical="center"/>
    </xf>
    <xf numFmtId="0" fontId="49" fillId="0" borderId="11" xfId="47" applyFont="1" applyBorder="1" applyAlignment="1">
      <alignment horizontal="center" vertical="center"/>
    </xf>
    <xf numFmtId="0" fontId="38" fillId="0" borderId="61" xfId="47" applyFont="1" applyFill="1" applyBorder="1" applyAlignment="1" applyProtection="1">
      <alignment horizontal="center" vertical="center"/>
      <protection locked="0"/>
    </xf>
    <xf numFmtId="0" fontId="38" fillId="0" borderId="11" xfId="47" applyFont="1" applyFill="1" applyBorder="1" applyAlignment="1" applyProtection="1">
      <alignment horizontal="center" vertical="center"/>
      <protection locked="0"/>
    </xf>
    <xf numFmtId="0" fontId="38" fillId="0" borderId="6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58" xfId="47" applyFont="1" applyFill="1" applyBorder="1" applyAlignment="1" applyProtection="1">
      <alignment horizontal="center" vertical="center"/>
      <protection locked="0"/>
    </xf>
    <xf numFmtId="0" fontId="38" fillId="0" borderId="59" xfId="47" applyFont="1" applyFill="1" applyBorder="1" applyAlignment="1" applyProtection="1">
      <alignment horizontal="center" vertical="center"/>
      <protection locked="0"/>
    </xf>
    <xf numFmtId="0" fontId="39" fillId="0" borderId="49" xfId="47" applyFont="1" applyFill="1" applyBorder="1" applyAlignment="1">
      <alignment horizontal="center" vertical="center"/>
    </xf>
    <xf numFmtId="0" fontId="39" fillId="0" borderId="50" xfId="47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182" fontId="40" fillId="26" borderId="40" xfId="47" applyNumberFormat="1" applyFont="1" applyFill="1" applyBorder="1" applyAlignment="1" applyProtection="1">
      <alignment horizontal="right" vertical="center"/>
      <protection locked="0"/>
    </xf>
    <xf numFmtId="56" fontId="40" fillId="26" borderId="40" xfId="47" applyNumberFormat="1" applyFont="1" applyFill="1" applyBorder="1" applyAlignment="1" applyProtection="1">
      <alignment horizontal="right" vertical="center" shrinkToFit="1"/>
      <protection locked="0"/>
    </xf>
    <xf numFmtId="0" fontId="40" fillId="26" borderId="40" xfId="47" applyFont="1" applyFill="1" applyBorder="1" applyAlignment="1" applyProtection="1">
      <alignment horizontal="right" vertical="center" shrinkToFit="1"/>
      <protection locked="0"/>
    </xf>
    <xf numFmtId="0" fontId="11" fillId="29" borderId="46" xfId="47" applyFont="1" applyFill="1" applyBorder="1" applyAlignment="1">
      <alignment horizontal="center" vertical="center"/>
    </xf>
    <xf numFmtId="0" fontId="11" fillId="29" borderId="61" xfId="0" applyFont="1" applyFill="1" applyBorder="1" applyAlignment="1">
      <alignment horizontal="center" vertical="center"/>
    </xf>
    <xf numFmtId="0" fontId="11" fillId="29" borderId="11" xfId="0" applyFont="1" applyFill="1" applyBorder="1" applyAlignment="1">
      <alignment horizontal="center" vertical="center"/>
    </xf>
    <xf numFmtId="38" fontId="11" fillId="30" borderId="61" xfId="0" applyNumberFormat="1" applyFont="1" applyFill="1" applyBorder="1" applyAlignment="1">
      <alignment horizontal="right" vertical="center"/>
    </xf>
    <xf numFmtId="0" fontId="11" fillId="30" borderId="11" xfId="0" applyFont="1" applyFill="1" applyBorder="1" applyAlignment="1">
      <alignment horizontal="right" vertical="center"/>
    </xf>
    <xf numFmtId="189" fontId="43" fillId="0" borderId="11" xfId="0" applyNumberFormat="1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39" fillId="0" borderId="46" xfId="47" applyFont="1" applyFill="1" applyBorder="1" applyAlignment="1">
      <alignment horizontal="center" vertical="center"/>
    </xf>
    <xf numFmtId="0" fontId="39" fillId="0" borderId="11" xfId="47" applyFont="1" applyFill="1" applyBorder="1" applyAlignment="1">
      <alignment horizontal="center" vertical="center"/>
    </xf>
    <xf numFmtId="0" fontId="49" fillId="0" borderId="47" xfId="47" applyFont="1" applyBorder="1" applyAlignment="1">
      <alignment horizontal="center" vertical="center"/>
    </xf>
    <xf numFmtId="0" fontId="38" fillId="0" borderId="47" xfId="47" applyFont="1" applyBorder="1" applyAlignment="1">
      <alignment horizontal="center" vertical="center"/>
    </xf>
    <xf numFmtId="0" fontId="11" fillId="0" borderId="47" xfId="47" applyBorder="1" applyAlignment="1">
      <alignment horizontal="center" vertical="center"/>
    </xf>
    <xf numFmtId="0" fontId="11" fillId="0" borderId="48" xfId="47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51" xfId="0" applyFont="1" applyBorder="1" applyAlignment="1">
      <alignment horizontal="left" vertical="center"/>
    </xf>
    <xf numFmtId="0" fontId="38" fillId="0" borderId="53" xfId="47" applyFont="1" applyFill="1" applyBorder="1" applyAlignment="1" applyProtection="1">
      <alignment vertical="center"/>
      <protection locked="0"/>
    </xf>
    <xf numFmtId="0" fontId="11" fillId="0" borderId="54" xfId="47" applyFont="1" applyFill="1" applyBorder="1" applyAlignment="1" applyProtection="1">
      <alignment vertical="center"/>
      <protection locked="0"/>
    </xf>
    <xf numFmtId="0" fontId="11" fillId="0" borderId="55" xfId="47" applyFont="1" applyFill="1" applyBorder="1" applyAlignment="1" applyProtection="1">
      <alignment vertical="center"/>
      <protection locked="0"/>
    </xf>
    <xf numFmtId="0" fontId="49" fillId="0" borderId="56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38" fillId="0" borderId="36" xfId="47" applyFont="1" applyFill="1" applyBorder="1" applyAlignment="1" applyProtection="1">
      <alignment horizontal="left" vertical="center"/>
      <protection locked="0"/>
    </xf>
    <xf numFmtId="0" fontId="38" fillId="0" borderId="60" xfId="47" applyFont="1" applyFill="1" applyBorder="1" applyAlignment="1" applyProtection="1">
      <alignment horizontal="left" vertical="center"/>
      <protection locked="0"/>
    </xf>
    <xf numFmtId="0" fontId="38" fillId="0" borderId="61" xfId="47" applyFont="1" applyFill="1" applyBorder="1" applyAlignment="1" applyProtection="1">
      <alignment horizontal="left" vertical="center"/>
      <protection locked="0"/>
    </xf>
    <xf numFmtId="0" fontId="38" fillId="0" borderId="10" xfId="47" applyFont="1" applyFill="1" applyBorder="1" applyAlignment="1" applyProtection="1">
      <alignment horizontal="left" vertical="center"/>
      <protection locked="0"/>
    </xf>
    <xf numFmtId="0" fontId="38" fillId="0" borderId="51" xfId="47" applyFont="1" applyFill="1" applyBorder="1" applyAlignment="1" applyProtection="1">
      <alignment horizontal="left" vertical="center"/>
      <protection locked="0"/>
    </xf>
    <xf numFmtId="0" fontId="11" fillId="28" borderId="61" xfId="0" applyFont="1" applyFill="1" applyBorder="1" applyAlignment="1">
      <alignment horizontal="center" vertical="center"/>
    </xf>
    <xf numFmtId="0" fontId="11" fillId="28" borderId="11" xfId="0" applyFont="1" applyFill="1" applyBorder="1" applyAlignment="1">
      <alignment horizontal="center" vertical="center"/>
    </xf>
    <xf numFmtId="38" fontId="11" fillId="30" borderId="61" xfId="34" applyFont="1" applyFill="1" applyBorder="1" applyAlignment="1">
      <alignment horizontal="right" vertical="center"/>
    </xf>
    <xf numFmtId="38" fontId="11" fillId="30" borderId="11" xfId="34" applyFont="1" applyFill="1" applyBorder="1" applyAlignment="1">
      <alignment horizontal="right" vertical="center"/>
    </xf>
    <xf numFmtId="0" fontId="36" fillId="26" borderId="67" xfId="47" applyFont="1" applyFill="1" applyBorder="1" applyAlignment="1">
      <alignment horizontal="center" vertical="center" shrinkToFit="1"/>
    </xf>
    <xf numFmtId="0" fontId="11" fillId="26" borderId="17" xfId="47" applyFill="1" applyBorder="1" applyAlignment="1">
      <alignment horizontal="center" vertical="center" shrinkToFit="1"/>
    </xf>
    <xf numFmtId="0" fontId="11" fillId="26" borderId="68" xfId="47" applyFill="1" applyBorder="1" applyAlignment="1">
      <alignment horizontal="center" vertical="center" shrinkToFit="1"/>
    </xf>
    <xf numFmtId="0" fontId="11" fillId="26" borderId="58" xfId="47" applyFill="1" applyBorder="1" applyAlignment="1">
      <alignment horizontal="center" vertical="center" shrinkToFit="1"/>
    </xf>
    <xf numFmtId="0" fontId="11" fillId="26" borderId="36" xfId="47" applyFill="1" applyBorder="1" applyAlignment="1">
      <alignment horizontal="center" vertical="center" shrinkToFit="1"/>
    </xf>
    <xf numFmtId="0" fontId="11" fillId="26" borderId="59" xfId="47" applyFill="1" applyBorder="1" applyAlignment="1">
      <alignment horizontal="center" vertical="center" shrinkToFit="1"/>
    </xf>
    <xf numFmtId="0" fontId="37" fillId="0" borderId="0" xfId="47" applyFont="1" applyFill="1" applyBorder="1" applyAlignment="1">
      <alignment vertical="center"/>
    </xf>
    <xf numFmtId="0" fontId="11" fillId="0" borderId="0" xfId="47" applyFill="1" applyAlignment="1">
      <alignment vertical="center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1" fillId="0" borderId="0" xfId="47" applyFont="1" applyFill="1" applyAlignment="1" applyProtection="1">
      <alignment horizontal="center" vertical="center" shrinkToFit="1"/>
      <protection locked="0"/>
    </xf>
    <xf numFmtId="0" fontId="41" fillId="0" borderId="0" xfId="47" applyFont="1" applyFill="1" applyBorder="1" applyAlignment="1" applyProtection="1">
      <alignment horizontal="center" vertical="center" shrinkToFit="1"/>
      <protection locked="0"/>
    </xf>
    <xf numFmtId="0" fontId="38" fillId="0" borderId="11" xfId="47" applyFont="1" applyFill="1" applyBorder="1" applyAlignment="1" applyProtection="1">
      <alignment vertical="center"/>
      <protection locked="0"/>
    </xf>
    <xf numFmtId="0" fontId="38" fillId="0" borderId="12" xfId="47" applyFont="1" applyFill="1" applyBorder="1" applyAlignment="1" applyProtection="1">
      <alignment vertical="center"/>
      <protection locked="0"/>
    </xf>
    <xf numFmtId="0" fontId="38" fillId="0" borderId="107" xfId="47" applyFont="1" applyFill="1" applyBorder="1" applyAlignment="1" applyProtection="1">
      <alignment vertical="center"/>
      <protection locked="0"/>
    </xf>
    <xf numFmtId="0" fontId="38" fillId="0" borderId="64" xfId="47" applyFont="1" applyFill="1" applyBorder="1" applyAlignment="1" applyProtection="1">
      <alignment horizontal="center" vertical="center"/>
      <protection locked="0"/>
    </xf>
    <xf numFmtId="0" fontId="38" fillId="0" borderId="65" xfId="47" applyFont="1" applyFill="1" applyBorder="1" applyAlignment="1" applyProtection="1">
      <alignment horizontal="center" vertical="center"/>
      <protection locked="0"/>
    </xf>
    <xf numFmtId="0" fontId="41" fillId="0" borderId="61" xfId="47" applyFont="1" applyFill="1" applyBorder="1" applyAlignment="1" applyProtection="1">
      <alignment horizontal="center" vertical="center"/>
      <protection locked="0"/>
    </xf>
    <xf numFmtId="0" fontId="41" fillId="0" borderId="10" xfId="47" applyFont="1" applyFill="1" applyBorder="1" applyAlignment="1" applyProtection="1">
      <alignment horizontal="center" vertical="center"/>
      <protection locked="0"/>
    </xf>
    <xf numFmtId="0" fontId="41" fillId="0" borderId="10" xfId="47" applyFont="1" applyFill="1" applyBorder="1" applyAlignment="1">
      <alignment horizontal="center" vertical="center"/>
    </xf>
    <xf numFmtId="0" fontId="41" fillId="0" borderId="11" xfId="47" applyFont="1" applyFill="1" applyBorder="1" applyAlignment="1">
      <alignment horizontal="center" vertical="center"/>
    </xf>
    <xf numFmtId="0" fontId="38" fillId="0" borderId="61" xfId="47" applyFont="1" applyFill="1" applyBorder="1" applyAlignment="1">
      <alignment horizontal="center" vertical="center"/>
    </xf>
    <xf numFmtId="0" fontId="38" fillId="0" borderId="10" xfId="47" applyFont="1" applyFill="1" applyBorder="1" applyAlignment="1">
      <alignment horizontal="center" vertical="center"/>
    </xf>
    <xf numFmtId="177" fontId="41" fillId="30" borderId="61" xfId="47" applyNumberFormat="1" applyFont="1" applyFill="1" applyBorder="1" applyAlignment="1">
      <alignment horizontal="right" vertical="center"/>
    </xf>
    <xf numFmtId="0" fontId="41" fillId="30" borderId="10" xfId="47" applyFont="1" applyFill="1" applyBorder="1" applyAlignment="1">
      <alignment vertical="center"/>
    </xf>
    <xf numFmtId="0" fontId="41" fillId="30" borderId="51" xfId="47" applyFont="1" applyFill="1" applyBorder="1" applyAlignment="1">
      <alignment vertical="center"/>
    </xf>
    <xf numFmtId="0" fontId="42" fillId="0" borderId="44" xfId="47" applyFont="1" applyFill="1" applyBorder="1" applyAlignment="1">
      <alignment horizontal="right" vertical="center"/>
    </xf>
    <xf numFmtId="0" fontId="42" fillId="0" borderId="0" xfId="47" applyFont="1" applyFill="1" applyBorder="1" applyAlignment="1">
      <alignment horizontal="right" vertical="center"/>
    </xf>
    <xf numFmtId="0" fontId="10" fillId="0" borderId="0" xfId="47" applyFont="1" applyFill="1" applyAlignment="1">
      <alignment horizontal="right" vertical="center" shrinkToFit="1"/>
    </xf>
    <xf numFmtId="188" fontId="38" fillId="0" borderId="0" xfId="0" applyNumberFormat="1" applyFont="1" applyAlignment="1">
      <alignment horizontal="center" vertical="center"/>
    </xf>
    <xf numFmtId="0" fontId="39" fillId="0" borderId="66" xfId="47" applyFont="1" applyFill="1" applyBorder="1" applyAlignment="1">
      <alignment horizontal="center" vertical="center"/>
    </xf>
    <xf numFmtId="0" fontId="39" fillId="0" borderId="65" xfId="47" applyFont="1" applyFill="1" applyBorder="1" applyAlignment="1">
      <alignment horizontal="center" vertical="center"/>
    </xf>
    <xf numFmtId="188" fontId="43" fillId="0" borderId="40" xfId="47" applyNumberFormat="1" applyFont="1" applyFill="1" applyBorder="1" applyAlignment="1" applyProtection="1">
      <alignment horizontal="right" vertical="center" shrinkToFit="1"/>
      <protection locked="0"/>
    </xf>
    <xf numFmtId="0" fontId="38" fillId="0" borderId="64" xfId="47" applyFont="1" applyFill="1" applyBorder="1" applyAlignment="1">
      <alignment horizontal="center" vertical="center"/>
    </xf>
    <xf numFmtId="0" fontId="38" fillId="0" borderId="65" xfId="47" applyFont="1" applyFill="1" applyBorder="1" applyAlignment="1">
      <alignment horizontal="center" vertical="center"/>
    </xf>
    <xf numFmtId="38" fontId="11" fillId="0" borderId="61" xfId="34" applyFont="1" applyBorder="1" applyAlignment="1">
      <alignment horizontal="right" vertical="center"/>
    </xf>
    <xf numFmtId="38" fontId="11" fillId="0" borderId="51" xfId="34" applyFont="1" applyBorder="1" applyAlignment="1">
      <alignment horizontal="right" vertical="center"/>
    </xf>
    <xf numFmtId="38" fontId="11" fillId="0" borderId="6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7" fillId="0" borderId="109" xfId="0" applyFont="1" applyBorder="1" applyAlignment="1">
      <alignment horizontal="left" vertical="center"/>
    </xf>
    <xf numFmtId="0" fontId="37" fillId="0" borderId="121" xfId="0" applyFont="1" applyBorder="1" applyAlignment="1">
      <alignment horizontal="left" vertical="center"/>
    </xf>
    <xf numFmtId="0" fontId="11" fillId="29" borderId="67" xfId="0" applyFont="1" applyFill="1" applyBorder="1" applyAlignment="1">
      <alignment horizontal="center" vertical="center"/>
    </xf>
    <xf numFmtId="0" fontId="11" fillId="29" borderId="68" xfId="0" applyFont="1" applyFill="1" applyBorder="1" applyAlignment="1">
      <alignment horizontal="center" vertical="center"/>
    </xf>
    <xf numFmtId="38" fontId="11" fillId="30" borderId="67" xfId="0" applyNumberFormat="1" applyFont="1" applyFill="1" applyBorder="1" applyAlignment="1">
      <alignment horizontal="right" vertical="center"/>
    </xf>
    <xf numFmtId="0" fontId="11" fillId="30" borderId="68" xfId="0" applyFont="1" applyFill="1" applyBorder="1" applyAlignment="1">
      <alignment horizontal="right" vertical="center"/>
    </xf>
    <xf numFmtId="38" fontId="11" fillId="0" borderId="67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46" fillId="0" borderId="108" xfId="0" applyFont="1" applyBorder="1" applyAlignment="1">
      <alignment horizontal="center" vertical="center"/>
    </xf>
    <xf numFmtId="0" fontId="46" fillId="0" borderId="109" xfId="0" applyFont="1" applyBorder="1" applyAlignment="1">
      <alignment horizontal="center" vertical="center"/>
    </xf>
    <xf numFmtId="0" fontId="46" fillId="0" borderId="110" xfId="0" applyFont="1" applyBorder="1" applyAlignment="1">
      <alignment horizontal="center" vertical="center"/>
    </xf>
    <xf numFmtId="0" fontId="11" fillId="29" borderId="111" xfId="47" applyFont="1" applyFill="1" applyBorder="1" applyAlignment="1">
      <alignment horizontal="center" vertical="center"/>
    </xf>
    <xf numFmtId="0" fontId="11" fillId="29" borderId="112" xfId="47" applyFont="1" applyFill="1" applyBorder="1" applyAlignment="1">
      <alignment horizontal="center" vertical="center"/>
    </xf>
    <xf numFmtId="38" fontId="11" fillId="0" borderId="61" xfId="0" applyNumberFormat="1" applyFon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38" fontId="11" fillId="0" borderId="122" xfId="47" applyNumberFormat="1" applyBorder="1" applyAlignment="1">
      <alignment horizontal="center" vertical="center"/>
    </xf>
    <xf numFmtId="0" fontId="11" fillId="0" borderId="123" xfId="47" applyBorder="1" applyAlignment="1">
      <alignment horizontal="center" vertical="center"/>
    </xf>
    <xf numFmtId="38" fontId="11" fillId="30" borderId="11" xfId="0" applyNumberFormat="1" applyFont="1" applyFill="1" applyBorder="1" applyAlignment="1">
      <alignment horizontal="right" vertical="center"/>
    </xf>
    <xf numFmtId="38" fontId="11" fillId="0" borderId="11" xfId="0" applyNumberFormat="1" applyFont="1" applyBorder="1" applyAlignment="1">
      <alignment horizontal="center" vertical="center"/>
    </xf>
    <xf numFmtId="0" fontId="11" fillId="28" borderId="67" xfId="0" applyFont="1" applyFill="1" applyBorder="1" applyAlignment="1">
      <alignment horizontal="center" vertical="center" wrapText="1"/>
    </xf>
    <xf numFmtId="0" fontId="11" fillId="28" borderId="68" xfId="0" applyFont="1" applyFill="1" applyBorder="1" applyAlignment="1">
      <alignment horizontal="center" vertical="center" wrapText="1"/>
    </xf>
    <xf numFmtId="0" fontId="11" fillId="28" borderId="44" xfId="0" applyFont="1" applyFill="1" applyBorder="1" applyAlignment="1">
      <alignment horizontal="center" vertical="center" wrapText="1"/>
    </xf>
    <xf numFmtId="0" fontId="11" fillId="28" borderId="38" xfId="0" applyFont="1" applyFill="1" applyBorder="1" applyAlignment="1">
      <alignment horizontal="center" vertical="center" wrapText="1"/>
    </xf>
    <xf numFmtId="38" fontId="11" fillId="30" borderId="45" xfId="0" applyNumberFormat="1" applyFont="1" applyFill="1" applyBorder="1" applyAlignment="1">
      <alignment horizontal="right" vertical="center"/>
    </xf>
    <xf numFmtId="0" fontId="11" fillId="30" borderId="45" xfId="0" applyFont="1" applyFill="1" applyBorder="1" applyAlignment="1">
      <alignment horizontal="right" vertical="center"/>
    </xf>
    <xf numFmtId="0" fontId="11" fillId="28" borderId="67" xfId="0" applyFont="1" applyFill="1" applyBorder="1" applyAlignment="1">
      <alignment horizontal="center" vertical="center"/>
    </xf>
    <xf numFmtId="0" fontId="11" fillId="28" borderId="68" xfId="0" applyFont="1" applyFill="1" applyBorder="1" applyAlignment="1">
      <alignment horizontal="center" vertical="center"/>
    </xf>
    <xf numFmtId="38" fontId="11" fillId="0" borderId="119" xfId="0" applyNumberFormat="1" applyFont="1" applyBorder="1" applyAlignment="1">
      <alignment horizontal="right"/>
    </xf>
    <xf numFmtId="0" fontId="11" fillId="0" borderId="120" xfId="0" applyFont="1" applyBorder="1" applyAlignment="1">
      <alignment horizontal="right"/>
    </xf>
    <xf numFmtId="0" fontId="27" fillId="0" borderId="34" xfId="49" applyFont="1" applyFill="1" applyBorder="1" applyAlignment="1" applyProtection="1">
      <alignment horizontal="left" vertical="center"/>
      <protection locked="0"/>
    </xf>
    <xf numFmtId="0" fontId="27" fillId="0" borderId="32" xfId="49" applyFont="1" applyFill="1" applyBorder="1" applyAlignment="1" applyProtection="1">
      <alignment horizontal="left" vertical="center"/>
      <protection locked="0"/>
    </xf>
    <xf numFmtId="0" fontId="27" fillId="0" borderId="35" xfId="49" applyFont="1" applyFill="1" applyBorder="1" applyAlignment="1" applyProtection="1">
      <alignment horizontal="left" vertical="center"/>
      <protection locked="0"/>
    </xf>
    <xf numFmtId="0" fontId="27" fillId="0" borderId="21" xfId="49" applyFont="1" applyFill="1" applyBorder="1" applyAlignment="1" applyProtection="1">
      <alignment horizontal="left" vertical="center"/>
      <protection locked="0"/>
    </xf>
    <xf numFmtId="0" fontId="27" fillId="0" borderId="14" xfId="49" applyFont="1" applyFill="1" applyBorder="1" applyAlignment="1" applyProtection="1">
      <alignment horizontal="left" vertical="center"/>
      <protection locked="0"/>
    </xf>
    <xf numFmtId="0" fontId="27" fillId="0" borderId="15" xfId="49" applyFont="1" applyFill="1" applyBorder="1" applyAlignment="1" applyProtection="1">
      <alignment horizontal="left" vertical="center"/>
      <protection locked="0"/>
    </xf>
    <xf numFmtId="0" fontId="27" fillId="0" borderId="33" xfId="49" applyFont="1" applyFill="1" applyBorder="1" applyAlignment="1" applyProtection="1">
      <alignment horizontal="left" vertical="center"/>
      <protection locked="0"/>
    </xf>
    <xf numFmtId="0" fontId="27" fillId="0" borderId="22" xfId="49" applyFont="1" applyFill="1" applyBorder="1" applyAlignment="1" applyProtection="1">
      <alignment horizontal="left" vertical="center"/>
      <protection locked="0"/>
    </xf>
    <xf numFmtId="38" fontId="27" fillId="30" borderId="21" xfId="34" applyFont="1" applyFill="1" applyBorder="1" applyAlignment="1">
      <alignment horizontal="right" vertical="center"/>
    </xf>
    <xf numFmtId="38" fontId="27" fillId="30" borderId="14" xfId="34" applyFont="1" applyFill="1" applyBorder="1" applyAlignment="1">
      <alignment horizontal="right" vertical="center"/>
    </xf>
    <xf numFmtId="38" fontId="27" fillId="30" borderId="15" xfId="34" applyFont="1" applyFill="1" applyBorder="1" applyAlignment="1">
      <alignment horizontal="right" vertical="center"/>
    </xf>
    <xf numFmtId="38" fontId="27" fillId="30" borderId="79" xfId="34" applyFont="1" applyFill="1" applyBorder="1" applyAlignment="1">
      <alignment horizontal="right" vertical="center"/>
    </xf>
    <xf numFmtId="38" fontId="27" fillId="30" borderId="36" xfId="34" applyFont="1" applyFill="1" applyBorder="1" applyAlignment="1">
      <alignment horizontal="right" vertical="center"/>
    </xf>
    <xf numFmtId="38" fontId="27" fillId="30" borderId="74" xfId="34" applyFont="1" applyFill="1" applyBorder="1" applyAlignment="1">
      <alignment horizontal="right" vertical="center"/>
    </xf>
    <xf numFmtId="38" fontId="27" fillId="0" borderId="21" xfId="34" applyFont="1" applyFill="1" applyBorder="1" applyAlignment="1">
      <alignment horizontal="right" vertical="center"/>
    </xf>
    <xf numFmtId="38" fontId="27" fillId="0" borderId="14" xfId="34" applyFont="1" applyFill="1" applyBorder="1" applyAlignment="1">
      <alignment horizontal="right" vertical="center"/>
    </xf>
    <xf numFmtId="38" fontId="27" fillId="0" borderId="15" xfId="34" applyFont="1" applyFill="1" applyBorder="1" applyAlignment="1">
      <alignment horizontal="right" vertical="center"/>
    </xf>
    <xf numFmtId="38" fontId="27" fillId="0" borderId="70" xfId="34" applyFont="1" applyBorder="1" applyAlignment="1">
      <alignment horizontal="right" vertical="center"/>
    </xf>
    <xf numFmtId="38" fontId="27" fillId="0" borderId="10" xfId="34" applyFont="1" applyBorder="1" applyAlignment="1">
      <alignment horizontal="right" vertical="center"/>
    </xf>
    <xf numFmtId="38" fontId="27" fillId="0" borderId="39" xfId="34" applyFont="1" applyBorder="1" applyAlignment="1">
      <alignment horizontal="right" vertical="center"/>
    </xf>
    <xf numFmtId="185" fontId="27" fillId="0" borderId="73" xfId="49" applyNumberFormat="1" applyFont="1" applyFill="1" applyBorder="1" applyAlignment="1">
      <alignment horizontal="right" vertical="center"/>
    </xf>
    <xf numFmtId="0" fontId="27" fillId="0" borderId="23" xfId="49" applyFont="1" applyBorder="1" applyAlignment="1" applyProtection="1">
      <alignment horizontal="center" vertical="center"/>
      <protection locked="0"/>
    </xf>
    <xf numFmtId="0" fontId="27" fillId="0" borderId="19" xfId="49" applyFont="1" applyBorder="1" applyAlignment="1" applyProtection="1">
      <alignment horizontal="center" vertical="center"/>
      <protection locked="0"/>
    </xf>
    <xf numFmtId="0" fontId="27" fillId="0" borderId="20" xfId="49" applyFont="1" applyBorder="1" applyAlignment="1" applyProtection="1">
      <alignment horizontal="center" vertical="center"/>
      <protection locked="0"/>
    </xf>
    <xf numFmtId="0" fontId="27" fillId="0" borderId="21" xfId="49" applyFont="1" applyBorder="1" applyAlignment="1" applyProtection="1">
      <alignment horizontal="center" vertical="center"/>
      <protection locked="0"/>
    </xf>
    <xf numFmtId="0" fontId="27" fillId="0" borderId="14" xfId="49" applyFont="1" applyBorder="1" applyAlignment="1" applyProtection="1">
      <alignment horizontal="center" vertical="center"/>
      <protection locked="0"/>
    </xf>
    <xf numFmtId="0" fontId="27" fillId="0" borderId="15" xfId="49" applyFont="1" applyBorder="1" applyAlignment="1" applyProtection="1">
      <alignment horizontal="center" vertical="center"/>
      <protection locked="0"/>
    </xf>
    <xf numFmtId="0" fontId="27" fillId="0" borderId="70" xfId="49" applyFont="1" applyBorder="1" applyAlignment="1" applyProtection="1">
      <alignment vertical="center"/>
      <protection locked="0"/>
    </xf>
    <xf numFmtId="0" fontId="27" fillId="0" borderId="10" xfId="49" applyFont="1" applyBorder="1" applyAlignment="1" applyProtection="1">
      <alignment vertical="center"/>
      <protection locked="0"/>
    </xf>
    <xf numFmtId="0" fontId="27" fillId="0" borderId="39" xfId="49" applyFont="1" applyBorder="1" applyAlignment="1" applyProtection="1">
      <alignment vertical="center"/>
      <protection locked="0"/>
    </xf>
    <xf numFmtId="0" fontId="27" fillId="0" borderId="11" xfId="49" applyFont="1" applyBorder="1" applyAlignment="1" applyProtection="1">
      <alignment vertical="center"/>
      <protection locked="0"/>
    </xf>
    <xf numFmtId="0" fontId="27" fillId="0" borderId="21" xfId="49" applyFont="1" applyFill="1" applyBorder="1" applyAlignment="1">
      <alignment horizontal="center" vertical="center"/>
    </xf>
    <xf numFmtId="0" fontId="27" fillId="0" borderId="15" xfId="49" applyFont="1" applyFill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 shrinkToFit="1"/>
    </xf>
    <xf numFmtId="0" fontId="27" fillId="0" borderId="14" xfId="49" applyFont="1" applyFill="1" applyBorder="1" applyAlignment="1">
      <alignment horizontal="left" vertical="center" shrinkToFit="1"/>
    </xf>
    <xf numFmtId="0" fontId="27" fillId="0" borderId="15" xfId="49" applyFont="1" applyFill="1" applyBorder="1" applyAlignment="1">
      <alignment horizontal="left" vertical="center" shrinkToFit="1"/>
    </xf>
    <xf numFmtId="38" fontId="27" fillId="0" borderId="77" xfId="34" applyFont="1" applyFill="1" applyBorder="1" applyAlignment="1">
      <alignment horizontal="right" vertical="center"/>
    </xf>
    <xf numFmtId="38" fontId="27" fillId="0" borderId="16" xfId="34" applyFont="1" applyFill="1" applyBorder="1" applyAlignment="1">
      <alignment horizontal="right" vertical="center"/>
    </xf>
    <xf numFmtId="38" fontId="27" fillId="0" borderId="43" xfId="34" applyFont="1" applyFill="1" applyBorder="1" applyAlignment="1">
      <alignment horizontal="right" vertical="center"/>
    </xf>
    <xf numFmtId="185" fontId="27" fillId="0" borderId="75" xfId="49" applyNumberFormat="1" applyFont="1" applyFill="1" applyBorder="1" applyAlignment="1">
      <alignment horizontal="right" vertical="center"/>
    </xf>
    <xf numFmtId="38" fontId="27" fillId="30" borderId="23" xfId="34" applyFont="1" applyFill="1" applyBorder="1" applyAlignment="1">
      <alignment horizontal="right" vertical="center"/>
    </xf>
    <xf numFmtId="38" fontId="27" fillId="30" borderId="19" xfId="34" applyFont="1" applyFill="1" applyBorder="1" applyAlignment="1">
      <alignment horizontal="right" vertical="center"/>
    </xf>
    <xf numFmtId="38" fontId="27" fillId="30" borderId="20" xfId="34" applyFont="1" applyFill="1" applyBorder="1" applyAlignment="1">
      <alignment horizontal="right" vertical="center"/>
    </xf>
    <xf numFmtId="38" fontId="27" fillId="0" borderId="23" xfId="34" applyFont="1" applyFill="1" applyBorder="1" applyAlignment="1">
      <alignment horizontal="right" vertical="center"/>
    </xf>
    <xf numFmtId="38" fontId="27" fillId="0" borderId="19" xfId="34" applyFont="1" applyFill="1" applyBorder="1" applyAlignment="1">
      <alignment horizontal="right" vertical="center"/>
    </xf>
    <xf numFmtId="38" fontId="27" fillId="0" borderId="20" xfId="34" applyFont="1" applyFill="1" applyBorder="1" applyAlignment="1">
      <alignment horizontal="right" vertical="center"/>
    </xf>
    <xf numFmtId="38" fontId="27" fillId="30" borderId="77" xfId="34" applyFont="1" applyFill="1" applyBorder="1" applyAlignment="1">
      <alignment horizontal="right" vertical="center"/>
    </xf>
    <xf numFmtId="38" fontId="27" fillId="30" borderId="16" xfId="34" applyFont="1" applyFill="1" applyBorder="1" applyAlignment="1">
      <alignment horizontal="right" vertical="center"/>
    </xf>
    <xf numFmtId="38" fontId="27" fillId="30" borderId="43" xfId="34" applyFont="1" applyFill="1" applyBorder="1" applyAlignment="1">
      <alignment horizontal="right" vertical="center"/>
    </xf>
    <xf numFmtId="0" fontId="27" fillId="0" borderId="23" xfId="49" applyFont="1" applyFill="1" applyBorder="1" applyAlignment="1">
      <alignment horizontal="center" vertical="center"/>
    </xf>
    <xf numFmtId="0" fontId="27" fillId="0" borderId="20" xfId="49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left" vertical="center" shrinkToFit="1"/>
    </xf>
    <xf numFmtId="0" fontId="27" fillId="0" borderId="19" xfId="49" applyFont="1" applyFill="1" applyBorder="1" applyAlignment="1">
      <alignment horizontal="left" vertical="center" shrinkToFit="1"/>
    </xf>
    <xf numFmtId="0" fontId="27" fillId="0" borderId="20" xfId="49" applyFont="1" applyFill="1" applyBorder="1" applyAlignment="1">
      <alignment horizontal="left" vertical="center" shrinkToFit="1"/>
    </xf>
    <xf numFmtId="0" fontId="27" fillId="0" borderId="26" xfId="49" applyFont="1" applyFill="1" applyBorder="1" applyAlignment="1" applyProtection="1">
      <alignment horizontal="left" vertical="center"/>
      <protection locked="0"/>
    </xf>
    <xf numFmtId="0" fontId="27" fillId="0" borderId="27" xfId="49" applyFont="1" applyFill="1" applyBorder="1" applyAlignment="1" applyProtection="1">
      <alignment horizontal="left" vertical="center"/>
      <protection locked="0"/>
    </xf>
    <xf numFmtId="0" fontId="27" fillId="0" borderId="30" xfId="49" applyFont="1" applyFill="1" applyBorder="1" applyAlignment="1" applyProtection="1">
      <alignment horizontal="left" vertical="center"/>
      <protection locked="0"/>
    </xf>
    <xf numFmtId="0" fontId="27" fillId="0" borderId="21" xfId="49" applyFont="1" applyFill="1" applyBorder="1" applyAlignment="1">
      <alignment horizontal="left" vertical="center"/>
    </xf>
    <xf numFmtId="0" fontId="27" fillId="0" borderId="14" xfId="49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horizontal="left" vertical="center"/>
    </xf>
    <xf numFmtId="185" fontId="27" fillId="0" borderId="69" xfId="49" applyNumberFormat="1" applyFont="1" applyFill="1" applyBorder="1" applyAlignment="1">
      <alignment horizontal="right" vertical="center"/>
    </xf>
    <xf numFmtId="38" fontId="27" fillId="0" borderId="79" xfId="34" applyFont="1" applyBorder="1" applyAlignment="1">
      <alignment horizontal="right" vertical="center"/>
    </xf>
    <xf numFmtId="38" fontId="27" fillId="0" borderId="36" xfId="34" applyFont="1" applyBorder="1" applyAlignment="1">
      <alignment horizontal="right" vertical="center"/>
    </xf>
    <xf numFmtId="38" fontId="27" fillId="0" borderId="74" xfId="34" applyFont="1" applyBorder="1" applyAlignment="1">
      <alignment horizontal="right" vertical="center"/>
    </xf>
    <xf numFmtId="0" fontId="27" fillId="0" borderId="67" xfId="49" applyFont="1" applyFill="1" applyBorder="1" applyAlignment="1">
      <alignment horizontal="center" vertical="center" wrapText="1"/>
    </xf>
    <xf numFmtId="0" fontId="27" fillId="0" borderId="17" xfId="49" applyFont="1" applyFill="1" applyBorder="1" applyAlignment="1">
      <alignment horizontal="center" vertical="center"/>
    </xf>
    <xf numFmtId="0" fontId="27" fillId="0" borderId="72" xfId="49" applyFont="1" applyFill="1" applyBorder="1" applyAlignment="1">
      <alignment horizontal="center" vertical="center"/>
    </xf>
    <xf numFmtId="0" fontId="27" fillId="0" borderId="44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/>
    </xf>
    <xf numFmtId="0" fontId="27" fillId="0" borderId="37" xfId="49" applyFont="1" applyFill="1" applyBorder="1" applyAlignment="1">
      <alignment horizontal="center" vertical="center"/>
    </xf>
    <xf numFmtId="0" fontId="27" fillId="0" borderId="44" xfId="49" applyFont="1" applyFill="1" applyBorder="1" applyAlignment="1">
      <alignment horizontal="center" vertical="center"/>
    </xf>
    <xf numFmtId="0" fontId="27" fillId="0" borderId="58" xfId="49" applyFont="1" applyFill="1" applyBorder="1" applyAlignment="1">
      <alignment horizontal="center" vertical="center"/>
    </xf>
    <xf numFmtId="0" fontId="27" fillId="0" borderId="36" xfId="49" applyFont="1" applyFill="1" applyBorder="1" applyAlignment="1">
      <alignment horizontal="center" vertical="center"/>
    </xf>
    <xf numFmtId="0" fontId="27" fillId="0" borderId="74" xfId="49" applyFont="1" applyFill="1" applyBorder="1" applyAlignment="1">
      <alignment horizontal="center" vertical="center"/>
    </xf>
    <xf numFmtId="176" fontId="27" fillId="0" borderId="71" xfId="49" applyNumberFormat="1" applyFont="1" applyFill="1" applyBorder="1" applyAlignment="1">
      <alignment horizontal="center" vertical="center"/>
    </xf>
    <xf numFmtId="176" fontId="27" fillId="0" borderId="72" xfId="49" applyNumberFormat="1" applyFont="1" applyFill="1" applyBorder="1" applyAlignment="1">
      <alignment horizontal="center" vertical="center"/>
    </xf>
    <xf numFmtId="0" fontId="27" fillId="0" borderId="70" xfId="49" applyFont="1" applyFill="1" applyBorder="1" applyAlignment="1" applyProtection="1">
      <alignment horizontal="left" vertical="center"/>
      <protection locked="0"/>
    </xf>
    <xf numFmtId="0" fontId="27" fillId="0" borderId="10" xfId="49" applyFont="1" applyFill="1" applyBorder="1" applyAlignment="1" applyProtection="1">
      <alignment horizontal="left" vertical="center"/>
      <protection locked="0"/>
    </xf>
    <xf numFmtId="0" fontId="27" fillId="0" borderId="39" xfId="49" applyFont="1" applyFill="1" applyBorder="1" applyAlignment="1" applyProtection="1">
      <alignment horizontal="left" vertical="center"/>
      <protection locked="0"/>
    </xf>
    <xf numFmtId="0" fontId="27" fillId="0" borderId="11" xfId="49" applyFont="1" applyFill="1" applyBorder="1" applyAlignment="1" applyProtection="1">
      <alignment horizontal="left" vertical="center"/>
      <protection locked="0"/>
    </xf>
    <xf numFmtId="0" fontId="27" fillId="0" borderId="71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27" fillId="0" borderId="72" xfId="0" applyFont="1" applyFill="1" applyBorder="1" applyAlignment="1">
      <alignment horizontal="left" vertical="center" shrinkToFit="1"/>
    </xf>
    <xf numFmtId="176" fontId="22" fillId="24" borderId="73" xfId="49" applyNumberFormat="1" applyFont="1" applyFill="1" applyBorder="1" applyAlignment="1">
      <alignment horizontal="center" vertical="center"/>
    </xf>
    <xf numFmtId="38" fontId="27" fillId="30" borderId="70" xfId="34" applyFont="1" applyFill="1" applyBorder="1" applyAlignment="1">
      <alignment horizontal="right" vertical="center"/>
    </xf>
    <xf numFmtId="38" fontId="27" fillId="30" borderId="10" xfId="34" applyFont="1" applyFill="1" applyBorder="1" applyAlignment="1">
      <alignment horizontal="right" vertical="center"/>
    </xf>
    <xf numFmtId="38" fontId="27" fillId="30" borderId="39" xfId="34" applyFont="1" applyFill="1" applyBorder="1" applyAlignment="1">
      <alignment horizontal="right" vertical="center"/>
    </xf>
    <xf numFmtId="176" fontId="27" fillId="0" borderId="21" xfId="49" applyNumberFormat="1" applyFont="1" applyFill="1" applyBorder="1" applyAlignment="1">
      <alignment horizontal="left" vertical="center" shrinkToFit="1"/>
    </xf>
    <xf numFmtId="176" fontId="27" fillId="0" borderId="14" xfId="49" applyNumberFormat="1" applyFont="1" applyFill="1" applyBorder="1" applyAlignment="1">
      <alignment horizontal="left" vertical="center" shrinkToFit="1"/>
    </xf>
    <xf numFmtId="176" fontId="27" fillId="0" borderId="15" xfId="49" applyNumberFormat="1" applyFont="1" applyFill="1" applyBorder="1" applyAlignment="1">
      <alignment horizontal="left" vertical="center" shrinkToFit="1"/>
    </xf>
    <xf numFmtId="0" fontId="27" fillId="0" borderId="21" xfId="0" applyFont="1" applyFill="1" applyBorder="1" applyAlignment="1">
      <alignment horizontal="left" vertical="center" shrinkToFit="1"/>
    </xf>
    <xf numFmtId="0" fontId="27" fillId="0" borderId="14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176" fontId="27" fillId="0" borderId="21" xfId="49" applyNumberFormat="1" applyFont="1" applyFill="1" applyBorder="1" applyAlignment="1">
      <alignment horizontal="center" vertical="center"/>
    </xf>
    <xf numFmtId="176" fontId="27" fillId="0" borderId="15" xfId="49" applyNumberFormat="1" applyFont="1" applyFill="1" applyBorder="1" applyAlignment="1">
      <alignment horizontal="center" vertical="center"/>
    </xf>
    <xf numFmtId="38" fontId="27" fillId="0" borderId="75" xfId="34" applyFont="1" applyFill="1" applyBorder="1" applyAlignment="1">
      <alignment horizontal="right" vertical="center"/>
    </xf>
    <xf numFmtId="38" fontId="27" fillId="30" borderId="75" xfId="34" applyFont="1" applyFill="1" applyBorder="1" applyAlignment="1">
      <alignment horizontal="right" vertical="center"/>
    </xf>
    <xf numFmtId="38" fontId="27" fillId="0" borderId="81" xfId="34" applyFont="1" applyFill="1" applyBorder="1" applyAlignment="1">
      <alignment horizontal="right" vertical="center"/>
    </xf>
    <xf numFmtId="38" fontId="27" fillId="0" borderId="70" xfId="34" applyFont="1" applyFill="1" applyBorder="1" applyAlignment="1">
      <alignment horizontal="right" vertical="center"/>
    </xf>
    <xf numFmtId="38" fontId="27" fillId="0" borderId="10" xfId="34" applyFont="1" applyFill="1" applyBorder="1" applyAlignment="1">
      <alignment horizontal="right" vertical="center"/>
    </xf>
    <xf numFmtId="38" fontId="27" fillId="0" borderId="39" xfId="34" applyFont="1" applyFill="1" applyBorder="1" applyAlignment="1">
      <alignment horizontal="right" vertical="center"/>
    </xf>
    <xf numFmtId="0" fontId="27" fillId="0" borderId="70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0" fontId="27" fillId="0" borderId="39" xfId="0" applyFont="1" applyFill="1" applyBorder="1" applyAlignment="1" applyProtection="1">
      <alignment horizontal="right" vertical="center"/>
      <protection locked="0"/>
    </xf>
    <xf numFmtId="0" fontId="27" fillId="0" borderId="75" xfId="0" applyFont="1" applyFill="1" applyBorder="1" applyAlignment="1" applyProtection="1">
      <alignment horizontal="right" vertical="center"/>
      <protection locked="0"/>
    </xf>
    <xf numFmtId="176" fontId="27" fillId="0" borderId="23" xfId="49" applyNumberFormat="1" applyFont="1" applyFill="1" applyBorder="1" applyAlignment="1">
      <alignment horizontal="center" vertical="center"/>
    </xf>
    <xf numFmtId="176" fontId="27" fillId="0" borderId="20" xfId="49" applyNumberFormat="1" applyFont="1" applyFill="1" applyBorder="1" applyAlignment="1">
      <alignment horizontal="center" vertical="center"/>
    </xf>
    <xf numFmtId="176" fontId="27" fillId="0" borderId="23" xfId="49" applyNumberFormat="1" applyFont="1" applyFill="1" applyBorder="1" applyAlignment="1">
      <alignment horizontal="left" vertical="center" shrinkToFit="1"/>
    </xf>
    <xf numFmtId="176" fontId="27" fillId="0" borderId="19" xfId="49" applyNumberFormat="1" applyFont="1" applyFill="1" applyBorder="1" applyAlignment="1">
      <alignment horizontal="left" vertical="center" shrinkToFit="1"/>
    </xf>
    <xf numFmtId="176" fontId="27" fillId="0" borderId="20" xfId="49" applyNumberFormat="1" applyFont="1" applyFill="1" applyBorder="1" applyAlignment="1">
      <alignment horizontal="left" vertical="center" shrinkToFit="1"/>
    </xf>
    <xf numFmtId="0" fontId="27" fillId="0" borderId="82" xfId="0" applyFont="1" applyFill="1" applyBorder="1" applyAlignment="1" applyProtection="1">
      <alignment horizontal="right" vertical="center"/>
      <protection locked="0"/>
    </xf>
    <xf numFmtId="0" fontId="27" fillId="0" borderId="86" xfId="0" applyFont="1" applyFill="1" applyBorder="1" applyAlignment="1" applyProtection="1">
      <alignment horizontal="right" vertical="center"/>
      <protection locked="0"/>
    </xf>
    <xf numFmtId="0" fontId="27" fillId="0" borderId="76" xfId="0" applyFont="1" applyFill="1" applyBorder="1" applyAlignment="1" applyProtection="1">
      <alignment horizontal="right" vertical="center"/>
      <protection locked="0"/>
    </xf>
    <xf numFmtId="185" fontId="27" fillId="0" borderId="80" xfId="49" applyNumberFormat="1" applyFont="1" applyFill="1" applyBorder="1" applyAlignment="1">
      <alignment horizontal="right" vertical="center"/>
    </xf>
    <xf numFmtId="185" fontId="27" fillId="0" borderId="23" xfId="49" applyNumberFormat="1" applyFont="1" applyFill="1" applyBorder="1" applyAlignment="1">
      <alignment horizontal="right" vertical="center"/>
    </xf>
    <xf numFmtId="185" fontId="27" fillId="0" borderId="19" xfId="49" applyNumberFormat="1" applyFont="1" applyFill="1" applyBorder="1" applyAlignment="1">
      <alignment horizontal="right" vertical="center"/>
    </xf>
    <xf numFmtId="185" fontId="27" fillId="0" borderId="20" xfId="49" applyNumberFormat="1" applyFont="1" applyFill="1" applyBorder="1" applyAlignment="1">
      <alignment horizontal="right" vertical="center"/>
    </xf>
    <xf numFmtId="0" fontId="27" fillId="0" borderId="70" xfId="49" applyFont="1" applyFill="1" applyBorder="1" applyAlignment="1" applyProtection="1">
      <alignment horizontal="left" vertical="center" wrapText="1"/>
      <protection locked="0"/>
    </xf>
    <xf numFmtId="0" fontId="27" fillId="0" borderId="10" xfId="49" applyFont="1" applyFill="1" applyBorder="1" applyAlignment="1" applyProtection="1">
      <alignment horizontal="left" vertical="center" wrapText="1"/>
      <protection locked="0"/>
    </xf>
    <xf numFmtId="0" fontId="27" fillId="0" borderId="39" xfId="49" applyFont="1" applyFill="1" applyBorder="1" applyAlignment="1" applyProtection="1">
      <alignment horizontal="left" vertical="center" wrapText="1"/>
      <protection locked="0"/>
    </xf>
    <xf numFmtId="0" fontId="27" fillId="0" borderId="28" xfId="49" applyFont="1" applyFill="1" applyBorder="1" applyAlignment="1" applyProtection="1">
      <alignment horizontal="left" vertical="center"/>
      <protection locked="0"/>
    </xf>
    <xf numFmtId="0" fontId="27" fillId="0" borderId="23" xfId="49" applyFont="1" applyFill="1" applyBorder="1" applyAlignment="1" applyProtection="1">
      <alignment horizontal="left" vertical="center"/>
      <protection locked="0"/>
    </xf>
    <xf numFmtId="0" fontId="27" fillId="0" borderId="19" xfId="49" applyFont="1" applyFill="1" applyBorder="1" applyAlignment="1" applyProtection="1">
      <alignment horizontal="left" vertical="center"/>
      <protection locked="0"/>
    </xf>
    <xf numFmtId="0" fontId="27" fillId="0" borderId="24" xfId="49" applyFont="1" applyFill="1" applyBorder="1" applyAlignment="1" applyProtection="1">
      <alignment horizontal="left" vertical="center"/>
      <protection locked="0"/>
    </xf>
    <xf numFmtId="0" fontId="27" fillId="0" borderId="70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38" fontId="27" fillId="30" borderId="82" xfId="34" applyFont="1" applyFill="1" applyBorder="1" applyAlignment="1">
      <alignment horizontal="right" vertical="center"/>
    </xf>
    <xf numFmtId="185" fontId="27" fillId="0" borderId="82" xfId="49" applyNumberFormat="1" applyFont="1" applyFill="1" applyBorder="1" applyAlignment="1">
      <alignment horizontal="right" vertical="center"/>
    </xf>
    <xf numFmtId="0" fontId="27" fillId="0" borderId="39" xfId="0" applyFont="1" applyFill="1" applyBorder="1" applyAlignment="1" applyProtection="1">
      <alignment horizontal="left" vertical="center"/>
      <protection locked="0"/>
    </xf>
    <xf numFmtId="0" fontId="27" fillId="0" borderId="21" xfId="49" applyFont="1" applyFill="1" applyBorder="1" applyAlignment="1" applyProtection="1">
      <alignment horizontal="left" vertical="center" wrapText="1"/>
      <protection locked="0"/>
    </xf>
    <xf numFmtId="0" fontId="27" fillId="0" borderId="14" xfId="49" applyFont="1" applyFill="1" applyBorder="1" applyAlignment="1" applyProtection="1">
      <alignment horizontal="left" vertical="center" wrapText="1"/>
      <protection locked="0"/>
    </xf>
    <xf numFmtId="0" fontId="27" fillId="0" borderId="15" xfId="49" applyFont="1" applyFill="1" applyBorder="1" applyAlignment="1" applyProtection="1">
      <alignment horizontal="left" vertical="center" wrapText="1"/>
      <protection locked="0"/>
    </xf>
    <xf numFmtId="0" fontId="27" fillId="0" borderId="20" xfId="49" applyFont="1" applyFill="1" applyBorder="1" applyAlignment="1" applyProtection="1">
      <alignment horizontal="left" vertical="center"/>
      <protection locked="0"/>
    </xf>
    <xf numFmtId="0" fontId="27" fillId="0" borderId="26" xfId="49" applyFont="1" applyFill="1" applyBorder="1" applyAlignment="1" applyProtection="1">
      <alignment horizontal="left" vertical="center" wrapText="1"/>
      <protection locked="0"/>
    </xf>
    <xf numFmtId="0" fontId="27" fillId="0" borderId="27" xfId="49" applyFont="1" applyFill="1" applyBorder="1" applyAlignment="1" applyProtection="1">
      <alignment horizontal="left" vertical="center" wrapText="1"/>
      <protection locked="0"/>
    </xf>
    <xf numFmtId="0" fontId="27" fillId="0" borderId="30" xfId="49" applyFont="1" applyFill="1" applyBorder="1" applyAlignment="1" applyProtection="1">
      <alignment horizontal="left" vertical="center" wrapText="1"/>
      <protection locked="0"/>
    </xf>
    <xf numFmtId="185" fontId="27" fillId="0" borderId="83" xfId="49" applyNumberFormat="1" applyFont="1" applyFill="1" applyBorder="1" applyAlignment="1">
      <alignment horizontal="right" vertical="center"/>
    </xf>
    <xf numFmtId="38" fontId="27" fillId="30" borderId="26" xfId="34" applyFont="1" applyFill="1" applyBorder="1" applyAlignment="1">
      <alignment horizontal="right" vertical="center"/>
    </xf>
    <xf numFmtId="38" fontId="27" fillId="30" borderId="27" xfId="34" applyFont="1" applyFill="1" applyBorder="1" applyAlignment="1">
      <alignment horizontal="right" vertical="center"/>
    </xf>
    <xf numFmtId="38" fontId="27" fillId="30" borderId="30" xfId="34" applyFont="1" applyFill="1" applyBorder="1" applyAlignment="1">
      <alignment horizontal="right" vertical="center"/>
    </xf>
    <xf numFmtId="49" fontId="25" fillId="26" borderId="10" xfId="0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/>
    </xf>
    <xf numFmtId="0" fontId="28" fillId="0" borderId="61" xfId="49" applyFont="1" applyBorder="1" applyAlignment="1">
      <alignment horizontal="center" vertical="center"/>
    </xf>
    <xf numFmtId="0" fontId="28" fillId="0" borderId="39" xfId="49" applyFont="1" applyBorder="1" applyAlignment="1">
      <alignment horizontal="center" vertical="center"/>
    </xf>
    <xf numFmtId="38" fontId="25" fillId="0" borderId="70" xfId="34" applyNumberFormat="1" applyFont="1" applyBorder="1" applyAlignment="1" applyProtection="1">
      <alignment horizontal="right" vertical="center"/>
    </xf>
    <xf numFmtId="38" fontId="25" fillId="0" borderId="10" xfId="34" applyFont="1" applyBorder="1" applyAlignment="1" applyProtection="1">
      <alignment horizontal="right" vertical="center"/>
    </xf>
    <xf numFmtId="0" fontId="25" fillId="0" borderId="70" xfId="49" applyFont="1" applyBorder="1" applyAlignment="1" applyProtection="1">
      <alignment horizontal="center" vertical="center"/>
      <protection locked="0"/>
    </xf>
    <xf numFmtId="0" fontId="25" fillId="0" borderId="10" xfId="49" applyFont="1" applyBorder="1" applyAlignment="1" applyProtection="1">
      <alignment horizontal="center" vertical="center"/>
      <protection locked="0"/>
    </xf>
    <xf numFmtId="0" fontId="25" fillId="0" borderId="11" xfId="49" applyFont="1" applyBorder="1" applyAlignment="1" applyProtection="1">
      <alignment horizontal="center" vertical="center"/>
      <protection locked="0"/>
    </xf>
    <xf numFmtId="0" fontId="30" fillId="0" borderId="81" xfId="49" applyFont="1" applyFill="1" applyBorder="1" applyAlignment="1" applyProtection="1">
      <alignment horizontal="left" vertical="center"/>
      <protection locked="0"/>
    </xf>
    <xf numFmtId="0" fontId="27" fillId="0" borderId="73" xfId="49" applyFont="1" applyFill="1" applyBorder="1" applyAlignment="1" applyProtection="1">
      <alignment horizontal="left" vertical="center"/>
      <protection locked="0"/>
    </xf>
    <xf numFmtId="0" fontId="27" fillId="0" borderId="75" xfId="49" applyFont="1" applyFill="1" applyBorder="1" applyAlignment="1" applyProtection="1">
      <alignment horizontal="left" vertical="center"/>
      <protection locked="0"/>
    </xf>
    <xf numFmtId="176" fontId="27" fillId="0" borderId="75" xfId="49" applyNumberFormat="1" applyFont="1" applyFill="1" applyBorder="1" applyAlignment="1" applyProtection="1">
      <alignment horizontal="left" vertical="center"/>
      <protection locked="0"/>
    </xf>
    <xf numFmtId="0" fontId="27" fillId="0" borderId="69" xfId="49" applyFont="1" applyFill="1" applyBorder="1" applyAlignment="1" applyProtection="1">
      <alignment horizontal="left" vertical="center"/>
      <protection locked="0"/>
    </xf>
    <xf numFmtId="0" fontId="22" fillId="0" borderId="73" xfId="49" applyFont="1" applyFill="1" applyBorder="1" applyAlignment="1" applyProtection="1">
      <alignment horizontal="left" vertical="center"/>
      <protection locked="0"/>
    </xf>
    <xf numFmtId="38" fontId="27" fillId="0" borderId="82" xfId="34" applyFont="1" applyFill="1" applyBorder="1" applyAlignment="1">
      <alignment horizontal="right" vertical="center"/>
    </xf>
    <xf numFmtId="0" fontId="27" fillId="0" borderId="82" xfId="49" applyFont="1" applyFill="1" applyBorder="1" applyAlignment="1" applyProtection="1">
      <alignment horizontal="left" vertical="center"/>
      <protection locked="0"/>
    </xf>
    <xf numFmtId="0" fontId="27" fillId="0" borderId="86" xfId="49" applyFont="1" applyFill="1" applyBorder="1" applyAlignment="1" applyProtection="1">
      <alignment horizontal="left" vertical="center"/>
      <protection locked="0"/>
    </xf>
    <xf numFmtId="0" fontId="27" fillId="0" borderId="76" xfId="49" applyFont="1" applyFill="1" applyBorder="1" applyAlignment="1" applyProtection="1">
      <alignment horizontal="left" vertical="center"/>
      <protection locked="0"/>
    </xf>
    <xf numFmtId="0" fontId="27" fillId="30" borderId="82" xfId="49" applyFont="1" applyFill="1" applyBorder="1" applyAlignment="1">
      <alignment horizontal="center" vertical="center"/>
    </xf>
    <xf numFmtId="0" fontId="27" fillId="30" borderId="81" xfId="49" applyFont="1" applyFill="1" applyBorder="1" applyAlignment="1">
      <alignment horizontal="center" vertical="center"/>
    </xf>
    <xf numFmtId="0" fontId="52" fillId="31" borderId="82" xfId="49" applyFont="1" applyFill="1" applyBorder="1" applyAlignment="1">
      <alignment horizontal="center" vertical="center"/>
    </xf>
    <xf numFmtId="0" fontId="52" fillId="31" borderId="81" xfId="49" applyFont="1" applyFill="1" applyBorder="1" applyAlignment="1">
      <alignment horizontal="center" vertical="center"/>
    </xf>
    <xf numFmtId="0" fontId="27" fillId="0" borderId="82" xfId="49" applyFont="1" applyFill="1" applyBorder="1" applyAlignment="1">
      <alignment horizontal="center" vertical="center"/>
    </xf>
    <xf numFmtId="0" fontId="27" fillId="0" borderId="81" xfId="49" applyFont="1" applyFill="1" applyBorder="1" applyAlignment="1">
      <alignment horizontal="center" vertical="center"/>
    </xf>
    <xf numFmtId="176" fontId="27" fillId="0" borderId="82" xfId="49" applyNumberFormat="1" applyFont="1" applyFill="1" applyBorder="1" applyAlignment="1" applyProtection="1">
      <alignment horizontal="left" vertical="center"/>
      <protection locked="0"/>
    </xf>
    <xf numFmtId="0" fontId="30" fillId="0" borderId="82" xfId="49" applyFont="1" applyFill="1" applyBorder="1" applyAlignment="1">
      <alignment horizontal="center" vertical="center"/>
    </xf>
    <xf numFmtId="0" fontId="30" fillId="0" borderId="86" xfId="49" applyFont="1" applyFill="1" applyBorder="1" applyAlignment="1">
      <alignment horizontal="center" vertical="center"/>
    </xf>
    <xf numFmtId="176" fontId="30" fillId="0" borderId="81" xfId="49" applyNumberFormat="1" applyFont="1" applyFill="1" applyBorder="1" applyAlignment="1" applyProtection="1">
      <alignment horizontal="center" vertical="center"/>
      <protection locked="0"/>
    </xf>
    <xf numFmtId="0" fontId="27" fillId="0" borderId="75" xfId="49" applyFont="1" applyBorder="1" applyAlignment="1" applyProtection="1">
      <alignment vertical="center"/>
      <protection locked="0"/>
    </xf>
    <xf numFmtId="0" fontId="27" fillId="0" borderId="76" xfId="49" applyFont="1" applyBorder="1" applyAlignment="1" applyProtection="1">
      <alignment vertical="center"/>
      <protection locked="0"/>
    </xf>
    <xf numFmtId="0" fontId="30" fillId="0" borderId="87" xfId="49" applyFont="1" applyFill="1" applyBorder="1" applyAlignment="1" applyProtection="1">
      <alignment horizontal="left" vertical="center"/>
      <protection locked="0"/>
    </xf>
    <xf numFmtId="38" fontId="27" fillId="30" borderId="70" xfId="49" applyNumberFormat="1" applyFont="1" applyFill="1" applyBorder="1" applyAlignment="1">
      <alignment horizontal="right" vertical="center"/>
    </xf>
    <xf numFmtId="38" fontId="27" fillId="30" borderId="10" xfId="49" applyNumberFormat="1" applyFont="1" applyFill="1" applyBorder="1" applyAlignment="1">
      <alignment horizontal="right" vertical="center"/>
    </xf>
    <xf numFmtId="38" fontId="27" fillId="30" borderId="39" xfId="49" applyNumberFormat="1" applyFont="1" applyFill="1" applyBorder="1" applyAlignment="1">
      <alignment horizontal="right" vertical="center"/>
    </xf>
    <xf numFmtId="0" fontId="30" fillId="0" borderId="10" xfId="49" applyFont="1" applyFill="1" applyBorder="1" applyAlignment="1">
      <alignment horizontal="center" vertical="center"/>
    </xf>
    <xf numFmtId="0" fontId="27" fillId="0" borderId="10" xfId="49" applyFont="1" applyFill="1" applyBorder="1" applyAlignment="1" applyProtection="1">
      <alignment horizontal="center" vertical="center"/>
      <protection locked="0"/>
    </xf>
    <xf numFmtId="0" fontId="22" fillId="24" borderId="6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0" borderId="10" xfId="49" applyFont="1" applyBorder="1" applyAlignment="1">
      <alignment horizontal="center" vertical="center"/>
    </xf>
    <xf numFmtId="0" fontId="28" fillId="0" borderId="61" xfId="49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</xf>
    <xf numFmtId="0" fontId="28" fillId="0" borderId="39" xfId="49" applyFont="1" applyBorder="1" applyAlignment="1">
      <alignment horizontal="center" vertical="center" wrapText="1"/>
    </xf>
    <xf numFmtId="0" fontId="24" fillId="26" borderId="61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5" fillId="0" borderId="70" xfId="49" applyNumberFormat="1" applyFont="1" applyBorder="1" applyAlignment="1" applyProtection="1">
      <alignment horizontal="left" vertical="center"/>
      <protection locked="0"/>
    </xf>
    <xf numFmtId="0" fontId="25" fillId="0" borderId="10" xfId="49" applyNumberFormat="1" applyFont="1" applyBorder="1" applyAlignment="1" applyProtection="1">
      <alignment horizontal="left" vertical="center"/>
      <protection locked="0"/>
    </xf>
    <xf numFmtId="0" fontId="25" fillId="0" borderId="11" xfId="49" applyNumberFormat="1" applyFont="1" applyBorder="1" applyAlignment="1" applyProtection="1">
      <alignment horizontal="left" vertical="center"/>
      <protection locked="0"/>
    </xf>
    <xf numFmtId="0" fontId="26" fillId="0" borderId="10" xfId="49" applyFont="1" applyBorder="1" applyAlignment="1">
      <alignment horizontal="center" vertical="center" shrinkToFit="1"/>
    </xf>
    <xf numFmtId="186" fontId="25" fillId="0" borderId="10" xfId="0" applyNumberFormat="1" applyFont="1" applyBorder="1" applyAlignment="1" applyProtection="1">
      <alignment horizontal="center" vertical="center" shrinkToFit="1"/>
      <protection locked="0"/>
    </xf>
    <xf numFmtId="182" fontId="25" fillId="0" borderId="10" xfId="49" applyNumberFormat="1" applyFont="1" applyBorder="1" applyAlignment="1" applyProtection="1">
      <alignment vertical="center"/>
      <protection locked="0"/>
    </xf>
    <xf numFmtId="182" fontId="34" fillId="0" borderId="10" xfId="0" applyNumberFormat="1" applyFont="1" applyBorder="1" applyAlignment="1">
      <alignment vertical="center"/>
    </xf>
    <xf numFmtId="38" fontId="27" fillId="30" borderId="81" xfId="34" applyFont="1" applyFill="1" applyBorder="1" applyAlignment="1">
      <alignment horizontal="right" vertical="center"/>
    </xf>
    <xf numFmtId="176" fontId="27" fillId="0" borderId="75" xfId="49" applyNumberFormat="1" applyFont="1" applyFill="1" applyBorder="1" applyAlignment="1">
      <alignment horizontal="center" vertical="center"/>
    </xf>
    <xf numFmtId="0" fontId="27" fillId="0" borderId="75" xfId="49" applyFont="1" applyFill="1" applyBorder="1" applyAlignment="1">
      <alignment horizontal="left" vertical="center"/>
    </xf>
    <xf numFmtId="0" fontId="27" fillId="0" borderId="82" xfId="49" applyFont="1" applyFill="1" applyBorder="1" applyAlignment="1">
      <alignment horizontal="left" vertical="center"/>
    </xf>
    <xf numFmtId="176" fontId="27" fillId="0" borderId="34" xfId="49" applyNumberFormat="1" applyFont="1" applyFill="1" applyBorder="1" applyAlignment="1">
      <alignment horizontal="left" vertical="center" shrinkToFit="1"/>
    </xf>
    <xf numFmtId="176" fontId="27" fillId="0" borderId="32" xfId="49" applyNumberFormat="1" applyFont="1" applyFill="1" applyBorder="1" applyAlignment="1">
      <alignment horizontal="left" vertical="center" shrinkToFit="1"/>
    </xf>
    <xf numFmtId="176" fontId="27" fillId="0" borderId="33" xfId="49" applyNumberFormat="1" applyFont="1" applyFill="1" applyBorder="1" applyAlignment="1">
      <alignment horizontal="left" vertical="center" shrinkToFit="1"/>
    </xf>
    <xf numFmtId="0" fontId="22" fillId="24" borderId="70" xfId="49" applyFont="1" applyFill="1" applyBorder="1" applyAlignment="1">
      <alignment horizontal="center" vertical="center"/>
    </xf>
    <xf numFmtId="0" fontId="22" fillId="24" borderId="10" xfId="49" applyFont="1" applyFill="1" applyBorder="1" applyAlignment="1">
      <alignment horizontal="center" vertical="center"/>
    </xf>
    <xf numFmtId="0" fontId="22" fillId="24" borderId="39" xfId="49" applyFont="1" applyFill="1" applyBorder="1" applyAlignment="1">
      <alignment horizontal="center" vertical="center"/>
    </xf>
    <xf numFmtId="176" fontId="27" fillId="0" borderId="82" xfId="49" applyNumberFormat="1" applyFont="1" applyFill="1" applyBorder="1" applyAlignment="1">
      <alignment horizontal="center" vertical="center"/>
    </xf>
    <xf numFmtId="0" fontId="27" fillId="0" borderId="75" xfId="49" applyFont="1" applyFill="1" applyBorder="1" applyAlignment="1">
      <alignment horizontal="center" vertical="center"/>
    </xf>
    <xf numFmtId="176" fontId="27" fillId="0" borderId="69" xfId="49" applyNumberFormat="1" applyFont="1" applyFill="1" applyBorder="1" applyAlignment="1">
      <alignment horizontal="center" vertical="center"/>
    </xf>
    <xf numFmtId="0" fontId="27" fillId="0" borderId="69" xfId="49" applyFont="1" applyFill="1" applyBorder="1" applyAlignment="1">
      <alignment horizontal="left" vertical="center"/>
    </xf>
    <xf numFmtId="0" fontId="27" fillId="0" borderId="23" xfId="49" applyFont="1" applyFill="1" applyBorder="1" applyAlignment="1">
      <alignment horizontal="left" vertical="center"/>
    </xf>
    <xf numFmtId="0" fontId="27" fillId="0" borderId="19" xfId="49" applyFont="1" applyFill="1" applyBorder="1" applyAlignment="1">
      <alignment horizontal="left" vertical="center"/>
    </xf>
    <xf numFmtId="0" fontId="27" fillId="0" borderId="20" xfId="49" applyFont="1" applyFill="1" applyBorder="1" applyAlignment="1">
      <alignment horizontal="left" vertical="center"/>
    </xf>
    <xf numFmtId="176" fontId="22" fillId="24" borderId="70" xfId="49" applyNumberFormat="1" applyFont="1" applyFill="1" applyBorder="1" applyAlignment="1">
      <alignment horizontal="center" vertical="center"/>
    </xf>
    <xf numFmtId="176" fontId="22" fillId="24" borderId="10" xfId="49" applyNumberFormat="1" applyFont="1" applyFill="1" applyBorder="1" applyAlignment="1">
      <alignment horizontal="center" vertical="center"/>
    </xf>
    <xf numFmtId="176" fontId="22" fillId="24" borderId="39" xfId="49" applyNumberFormat="1" applyFont="1" applyFill="1" applyBorder="1" applyAlignment="1">
      <alignment horizontal="center" vertical="center"/>
    </xf>
    <xf numFmtId="0" fontId="27" fillId="0" borderId="88" xfId="49" applyFont="1" applyFill="1" applyBorder="1" applyAlignment="1">
      <alignment horizontal="center" vertical="center"/>
    </xf>
    <xf numFmtId="0" fontId="27" fillId="0" borderId="89" xfId="49" applyFont="1" applyFill="1" applyBorder="1" applyAlignment="1">
      <alignment horizontal="center" vertical="center"/>
    </xf>
    <xf numFmtId="0" fontId="27" fillId="0" borderId="17" xfId="49" applyFont="1" applyFill="1" applyBorder="1" applyAlignment="1">
      <alignment horizontal="center" vertical="center" wrapText="1"/>
    </xf>
    <xf numFmtId="0" fontId="27" fillId="0" borderId="72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 wrapText="1"/>
    </xf>
    <xf numFmtId="0" fontId="27" fillId="0" borderId="37" xfId="49" applyFont="1" applyFill="1" applyBorder="1" applyAlignment="1">
      <alignment horizontal="center" vertical="center" wrapText="1"/>
    </xf>
    <xf numFmtId="0" fontId="27" fillId="0" borderId="58" xfId="49" applyFont="1" applyFill="1" applyBorder="1" applyAlignment="1">
      <alignment horizontal="center" vertical="center" wrapText="1"/>
    </xf>
    <xf numFmtId="0" fontId="27" fillId="0" borderId="36" xfId="49" applyFont="1" applyFill="1" applyBorder="1" applyAlignment="1">
      <alignment horizontal="center" vertical="center" wrapText="1"/>
    </xf>
    <xf numFmtId="0" fontId="27" fillId="0" borderId="74" xfId="49" applyFont="1" applyFill="1" applyBorder="1" applyAlignment="1">
      <alignment horizontal="center" vertical="center" wrapText="1"/>
    </xf>
    <xf numFmtId="176" fontId="27" fillId="0" borderId="26" xfId="49" applyNumberFormat="1" applyFont="1" applyFill="1" applyBorder="1" applyAlignment="1">
      <alignment horizontal="center" vertical="center"/>
    </xf>
    <xf numFmtId="176" fontId="27" fillId="0" borderId="30" xfId="49" applyNumberFormat="1" applyFont="1" applyFill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horizontal="left" vertical="center" shrinkToFit="1"/>
    </xf>
    <xf numFmtId="176" fontId="27" fillId="0" borderId="27" xfId="49" applyNumberFormat="1" applyFont="1" applyFill="1" applyBorder="1" applyAlignment="1">
      <alignment horizontal="left" vertical="center" shrinkToFit="1"/>
    </xf>
    <xf numFmtId="176" fontId="27" fillId="0" borderId="30" xfId="49" applyNumberFormat="1" applyFont="1" applyFill="1" applyBorder="1" applyAlignment="1">
      <alignment horizontal="left" vertical="center" shrinkToFit="1"/>
    </xf>
    <xf numFmtId="0" fontId="22" fillId="24" borderId="73" xfId="49" applyFont="1" applyFill="1" applyBorder="1" applyAlignment="1">
      <alignment horizontal="center" vertical="center"/>
    </xf>
    <xf numFmtId="0" fontId="27" fillId="0" borderId="85" xfId="49" applyFont="1" applyFill="1" applyBorder="1" applyAlignment="1" applyProtection="1">
      <alignment horizontal="left" vertical="center"/>
      <protection locked="0"/>
    </xf>
    <xf numFmtId="0" fontId="27" fillId="0" borderId="84" xfId="49" applyFont="1" applyFill="1" applyBorder="1" applyAlignment="1" applyProtection="1">
      <alignment horizontal="left" vertical="center"/>
      <protection locked="0"/>
    </xf>
    <xf numFmtId="38" fontId="27" fillId="0" borderId="73" xfId="49" applyNumberFormat="1" applyFont="1" applyFill="1" applyBorder="1" applyAlignment="1">
      <alignment horizontal="right" vertical="center"/>
    </xf>
    <xf numFmtId="0" fontId="27" fillId="0" borderId="73" xfId="49" applyFont="1" applyFill="1" applyBorder="1" applyAlignment="1">
      <alignment horizontal="right" vertical="center"/>
    </xf>
    <xf numFmtId="0" fontId="27" fillId="0" borderId="11" xfId="0" applyFont="1" applyFill="1" applyBorder="1" applyAlignment="1" applyProtection="1">
      <alignment horizontal="right" vertical="center"/>
      <protection locked="0"/>
    </xf>
    <xf numFmtId="0" fontId="27" fillId="0" borderId="22" xfId="49" applyFont="1" applyBorder="1" applyAlignment="1" applyProtection="1">
      <alignment horizontal="center" vertical="center"/>
      <protection locked="0"/>
    </xf>
    <xf numFmtId="38" fontId="27" fillId="0" borderId="21" xfId="34" applyFont="1" applyBorder="1" applyAlignment="1">
      <alignment horizontal="right" vertical="center"/>
    </xf>
    <xf numFmtId="38" fontId="27" fillId="0" borderId="14" xfId="34" applyFont="1" applyBorder="1" applyAlignment="1">
      <alignment horizontal="right" vertical="center"/>
    </xf>
    <xf numFmtId="38" fontId="27" fillId="0" borderId="15" xfId="34" applyFont="1" applyBorder="1" applyAlignment="1">
      <alignment horizontal="right" vertical="center"/>
    </xf>
    <xf numFmtId="0" fontId="27" fillId="0" borderId="71" xfId="49" applyFont="1" applyFill="1" applyBorder="1" applyAlignment="1">
      <alignment horizontal="center" vertical="center"/>
    </xf>
    <xf numFmtId="0" fontId="27" fillId="0" borderId="71" xfId="49" applyFont="1" applyFill="1" applyBorder="1" applyAlignment="1">
      <alignment horizontal="left" vertical="center" shrinkToFit="1"/>
    </xf>
    <xf numFmtId="0" fontId="27" fillId="0" borderId="17" xfId="49" applyFont="1" applyFill="1" applyBorder="1" applyAlignment="1">
      <alignment horizontal="left" vertical="center" shrinkToFit="1"/>
    </xf>
    <xf numFmtId="0" fontId="27" fillId="0" borderId="72" xfId="49" applyFont="1" applyFill="1" applyBorder="1" applyAlignment="1">
      <alignment horizontal="left" vertical="center" shrinkToFit="1"/>
    </xf>
    <xf numFmtId="0" fontId="27" fillId="0" borderId="71" xfId="49" applyFont="1" applyFill="1" applyBorder="1" applyAlignment="1">
      <alignment horizontal="left" vertical="center"/>
    </xf>
    <xf numFmtId="0" fontId="27" fillId="0" borderId="17" xfId="49" applyFont="1" applyFill="1" applyBorder="1" applyAlignment="1">
      <alignment horizontal="left" vertical="center"/>
    </xf>
    <xf numFmtId="0" fontId="27" fillId="0" borderId="72" xfId="49" applyFont="1" applyFill="1" applyBorder="1" applyAlignment="1">
      <alignment horizontal="left" vertical="center"/>
    </xf>
    <xf numFmtId="0" fontId="27" fillId="0" borderId="24" xfId="49" applyFont="1" applyBorder="1" applyAlignment="1" applyProtection="1">
      <alignment horizontal="center" vertical="center"/>
      <protection locked="0"/>
    </xf>
    <xf numFmtId="38" fontId="27" fillId="0" borderId="26" xfId="34" applyFont="1" applyFill="1" applyBorder="1" applyAlignment="1">
      <alignment horizontal="right" vertical="center"/>
    </xf>
    <xf numFmtId="38" fontId="27" fillId="0" borderId="27" xfId="34" applyFont="1" applyFill="1" applyBorder="1" applyAlignment="1">
      <alignment horizontal="right" vertical="center"/>
    </xf>
    <xf numFmtId="38" fontId="27" fillId="0" borderId="30" xfId="34" applyFont="1" applyFill="1" applyBorder="1" applyAlignment="1">
      <alignment horizontal="right" vertical="center"/>
    </xf>
    <xf numFmtId="0" fontId="32" fillId="27" borderId="0" xfId="49" applyFont="1" applyFill="1" applyAlignment="1" applyProtection="1">
      <alignment horizontal="center" vertical="center"/>
    </xf>
    <xf numFmtId="38" fontId="27" fillId="0" borderId="71" xfId="34" applyFont="1" applyFill="1" applyBorder="1" applyAlignment="1">
      <alignment horizontal="right" vertical="center"/>
    </xf>
    <xf numFmtId="38" fontId="27" fillId="0" borderId="17" xfId="34" applyFont="1" applyFill="1" applyBorder="1" applyAlignment="1">
      <alignment horizontal="right" vertical="center"/>
    </xf>
    <xf numFmtId="38" fontId="27" fillId="0" borderId="72" xfId="34" applyFont="1" applyFill="1" applyBorder="1" applyAlignment="1">
      <alignment horizontal="right" vertical="center"/>
    </xf>
    <xf numFmtId="38" fontId="27" fillId="30" borderId="71" xfId="34" applyFont="1" applyFill="1" applyBorder="1" applyAlignment="1">
      <alignment horizontal="right" vertical="center"/>
    </xf>
    <xf numFmtId="38" fontId="27" fillId="30" borderId="17" xfId="34" applyFont="1" applyFill="1" applyBorder="1" applyAlignment="1">
      <alignment horizontal="right" vertical="center"/>
    </xf>
    <xf numFmtId="38" fontId="27" fillId="30" borderId="72" xfId="34" applyFont="1" applyFill="1" applyBorder="1" applyAlignment="1">
      <alignment horizontal="right" vertical="center"/>
    </xf>
    <xf numFmtId="185" fontId="27" fillId="0" borderId="81" xfId="49" applyNumberFormat="1" applyFont="1" applyFill="1" applyBorder="1" applyAlignment="1">
      <alignment horizontal="right" vertical="center"/>
    </xf>
    <xf numFmtId="38" fontId="27" fillId="0" borderId="23" xfId="34" applyFont="1" applyBorder="1" applyAlignment="1">
      <alignment horizontal="right" vertical="center"/>
    </xf>
    <xf numFmtId="38" fontId="27" fillId="0" borderId="19" xfId="34" applyFont="1" applyBorder="1" applyAlignment="1">
      <alignment horizontal="right" vertical="center"/>
    </xf>
    <xf numFmtId="38" fontId="27" fillId="0" borderId="20" xfId="34" applyFont="1" applyBorder="1" applyAlignment="1">
      <alignment horizontal="right" vertical="center"/>
    </xf>
    <xf numFmtId="38" fontId="27" fillId="0" borderId="70" xfId="49" applyNumberFormat="1" applyFont="1" applyFill="1" applyBorder="1" applyAlignment="1">
      <alignment horizontal="right" vertical="center"/>
    </xf>
    <xf numFmtId="38" fontId="27" fillId="0" borderId="10" xfId="49" applyNumberFormat="1" applyFont="1" applyFill="1" applyBorder="1" applyAlignment="1">
      <alignment horizontal="right" vertical="center"/>
    </xf>
    <xf numFmtId="38" fontId="27" fillId="0" borderId="39" xfId="49" applyNumberFormat="1" applyFont="1" applyFill="1" applyBorder="1" applyAlignment="1">
      <alignment horizontal="right" vertical="center"/>
    </xf>
    <xf numFmtId="0" fontId="31" fillId="0" borderId="21" xfId="49" applyFont="1" applyFill="1" applyBorder="1" applyAlignment="1" applyProtection="1">
      <alignment horizontal="left" vertical="center"/>
      <protection locked="0"/>
    </xf>
    <xf numFmtId="0" fontId="31" fillId="0" borderId="14" xfId="49" applyFont="1" applyFill="1" applyBorder="1" applyAlignment="1" applyProtection="1">
      <alignment horizontal="left" vertical="center"/>
      <protection locked="0"/>
    </xf>
    <xf numFmtId="0" fontId="31" fillId="0" borderId="15" xfId="49" applyFont="1" applyFill="1" applyBorder="1" applyAlignment="1" applyProtection="1">
      <alignment horizontal="left" vertical="center"/>
      <protection locked="0"/>
    </xf>
    <xf numFmtId="0" fontId="27" fillId="0" borderId="21" xfId="49" applyFont="1" applyFill="1" applyBorder="1" applyAlignment="1" applyProtection="1">
      <alignment horizontal="left" vertical="center" shrinkToFit="1"/>
      <protection locked="0"/>
    </xf>
    <xf numFmtId="0" fontId="27" fillId="0" borderId="14" xfId="49" applyFont="1" applyFill="1" applyBorder="1" applyAlignment="1" applyProtection="1">
      <alignment horizontal="left" vertical="center" shrinkToFit="1"/>
      <protection locked="0"/>
    </xf>
    <xf numFmtId="0" fontId="27" fillId="0" borderId="15" xfId="49" applyFont="1" applyFill="1" applyBorder="1" applyAlignment="1" applyProtection="1">
      <alignment horizontal="left" vertical="center" shrinkToFit="1"/>
      <protection locked="0"/>
    </xf>
    <xf numFmtId="0" fontId="27" fillId="0" borderId="21" xfId="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7" fillId="0" borderId="22" xfId="0" applyFont="1" applyFill="1" applyBorder="1" applyAlignment="1" applyProtection="1">
      <alignment horizontal="left" vertical="center" wrapText="1"/>
      <protection locked="0"/>
    </xf>
    <xf numFmtId="38" fontId="27" fillId="0" borderId="21" xfId="34" applyFont="1" applyFill="1" applyBorder="1" applyAlignment="1">
      <alignment horizontal="right" vertical="center" shrinkToFit="1"/>
    </xf>
    <xf numFmtId="38" fontId="27" fillId="0" borderId="14" xfId="34" applyFont="1" applyFill="1" applyBorder="1" applyAlignment="1">
      <alignment horizontal="right" vertical="center" shrinkToFit="1"/>
    </xf>
    <xf numFmtId="38" fontId="27" fillId="0" borderId="15" xfId="34" applyFont="1" applyFill="1" applyBorder="1" applyAlignment="1">
      <alignment horizontal="right" vertical="center" shrinkToFit="1"/>
    </xf>
    <xf numFmtId="0" fontId="27" fillId="0" borderId="77" xfId="49" applyFont="1" applyFill="1" applyBorder="1" applyAlignment="1" applyProtection="1">
      <alignment horizontal="left" vertical="center"/>
      <protection locked="0"/>
    </xf>
    <xf numFmtId="0" fontId="27" fillId="0" borderId="16" xfId="49" applyFont="1" applyFill="1" applyBorder="1" applyAlignment="1" applyProtection="1">
      <alignment horizontal="left" vertical="center"/>
      <protection locked="0"/>
    </xf>
    <xf numFmtId="0" fontId="27" fillId="0" borderId="43" xfId="49" applyFont="1" applyFill="1" applyBorder="1" applyAlignment="1" applyProtection="1">
      <alignment horizontal="left" vertical="center"/>
      <protection locked="0"/>
    </xf>
    <xf numFmtId="0" fontId="27" fillId="0" borderId="77" xfId="49" applyFont="1" applyFill="1" applyBorder="1" applyAlignment="1" applyProtection="1">
      <alignment horizontal="left" vertical="center" wrapText="1"/>
      <protection locked="0"/>
    </xf>
    <xf numFmtId="0" fontId="27" fillId="0" borderId="16" xfId="49" applyFont="1" applyFill="1" applyBorder="1" applyAlignment="1" applyProtection="1">
      <alignment horizontal="left" vertical="center" wrapText="1"/>
      <protection locked="0"/>
    </xf>
    <xf numFmtId="0" fontId="27" fillId="0" borderId="43" xfId="49" applyFont="1" applyFill="1" applyBorder="1" applyAlignment="1" applyProtection="1">
      <alignment horizontal="left" vertical="center" wrapText="1"/>
      <protection locked="0"/>
    </xf>
    <xf numFmtId="0" fontId="27" fillId="0" borderId="78" xfId="49" applyFont="1" applyFill="1" applyBorder="1" applyAlignment="1" applyProtection="1">
      <alignment horizontal="left" vertical="center"/>
      <protection locked="0"/>
    </xf>
    <xf numFmtId="0" fontId="27" fillId="0" borderId="23" xfId="49" applyFont="1" applyFill="1" applyBorder="1" applyAlignment="1" applyProtection="1">
      <alignment horizontal="left" vertical="center" wrapText="1"/>
      <protection locked="0"/>
    </xf>
    <xf numFmtId="0" fontId="27" fillId="0" borderId="19" xfId="49" applyFont="1" applyFill="1" applyBorder="1" applyAlignment="1" applyProtection="1">
      <alignment horizontal="left" vertical="center" wrapText="1"/>
      <protection locked="0"/>
    </xf>
    <xf numFmtId="0" fontId="27" fillId="0" borderId="20" xfId="49" applyFont="1" applyFill="1" applyBorder="1" applyAlignment="1" applyProtection="1">
      <alignment horizontal="left" vertical="center" wrapText="1"/>
      <protection locked="0"/>
    </xf>
    <xf numFmtId="176" fontId="27" fillId="0" borderId="26" xfId="49" applyNumberFormat="1" applyFont="1" applyFill="1" applyBorder="1" applyAlignment="1">
      <alignment horizontal="left" vertical="center"/>
    </xf>
    <xf numFmtId="176" fontId="27" fillId="0" borderId="27" xfId="49" applyNumberFormat="1" applyFont="1" applyFill="1" applyBorder="1" applyAlignment="1">
      <alignment horizontal="left" vertical="center"/>
    </xf>
    <xf numFmtId="176" fontId="27" fillId="0" borderId="30" xfId="49" applyNumberFormat="1" applyFont="1" applyFill="1" applyBorder="1" applyAlignment="1">
      <alignment horizontal="left" vertical="center"/>
    </xf>
    <xf numFmtId="185" fontId="27" fillId="0" borderId="26" xfId="49" applyNumberFormat="1" applyFont="1" applyFill="1" applyBorder="1" applyAlignment="1">
      <alignment horizontal="right" vertical="center"/>
    </xf>
    <xf numFmtId="185" fontId="27" fillId="0" borderId="27" xfId="49" applyNumberFormat="1" applyFont="1" applyFill="1" applyBorder="1" applyAlignment="1">
      <alignment horizontal="right" vertical="center"/>
    </xf>
    <xf numFmtId="185" fontId="27" fillId="0" borderId="30" xfId="49" applyNumberFormat="1" applyFont="1" applyFill="1" applyBorder="1" applyAlignment="1">
      <alignment horizontal="right" vertical="center"/>
    </xf>
    <xf numFmtId="0" fontId="27" fillId="0" borderId="26" xfId="0" applyFont="1" applyFill="1" applyBorder="1" applyAlignment="1" applyProtection="1">
      <alignment horizontal="right" vertical="center"/>
      <protection locked="0"/>
    </xf>
    <xf numFmtId="0" fontId="27" fillId="0" borderId="27" xfId="0" applyFont="1" applyFill="1" applyBorder="1" applyAlignment="1" applyProtection="1">
      <alignment horizontal="right" vertical="center"/>
      <protection locked="0"/>
    </xf>
    <xf numFmtId="0" fontId="27" fillId="0" borderId="30" xfId="0" applyFont="1" applyFill="1" applyBorder="1" applyAlignment="1" applyProtection="1">
      <alignment horizontal="right" vertical="center"/>
      <protection locked="0"/>
    </xf>
    <xf numFmtId="0" fontId="27" fillId="0" borderId="28" xfId="0" applyFont="1" applyFill="1" applyBorder="1" applyAlignment="1" applyProtection="1">
      <alignment horizontal="right" vertical="center"/>
      <protection locked="0"/>
    </xf>
    <xf numFmtId="176" fontId="27" fillId="0" borderId="77" xfId="49" applyNumberFormat="1" applyFont="1" applyFill="1" applyBorder="1" applyAlignment="1">
      <alignment horizontal="center" vertical="center"/>
    </xf>
    <xf numFmtId="176" fontId="27" fillId="0" borderId="43" xfId="49" applyNumberFormat="1" applyFont="1" applyFill="1" applyBorder="1" applyAlignment="1">
      <alignment horizontal="center" vertical="center"/>
    </xf>
    <xf numFmtId="176" fontId="27" fillId="0" borderId="77" xfId="49" applyNumberFormat="1" applyFont="1" applyFill="1" applyBorder="1" applyAlignment="1">
      <alignment horizontal="left" vertical="center"/>
    </xf>
    <xf numFmtId="176" fontId="27" fillId="0" borderId="16" xfId="49" applyNumberFormat="1" applyFont="1" applyFill="1" applyBorder="1" applyAlignment="1">
      <alignment horizontal="left" vertical="center"/>
    </xf>
    <xf numFmtId="176" fontId="27" fillId="0" borderId="43" xfId="49" applyNumberFormat="1" applyFont="1" applyFill="1" applyBorder="1" applyAlignment="1">
      <alignment horizontal="left" vertical="center"/>
    </xf>
    <xf numFmtId="185" fontId="27" fillId="0" borderId="77" xfId="49" applyNumberFormat="1" applyFont="1" applyFill="1" applyBorder="1" applyAlignment="1">
      <alignment horizontal="right" vertical="center"/>
    </xf>
    <xf numFmtId="185" fontId="27" fillId="0" borderId="16" xfId="49" applyNumberFormat="1" applyFont="1" applyFill="1" applyBorder="1" applyAlignment="1">
      <alignment horizontal="right" vertical="center"/>
    </xf>
    <xf numFmtId="185" fontId="27" fillId="0" borderId="43" xfId="49" applyNumberFormat="1" applyFont="1" applyFill="1" applyBorder="1" applyAlignment="1">
      <alignment horizontal="right" vertical="center"/>
    </xf>
    <xf numFmtId="0" fontId="27" fillId="0" borderId="77" xfId="0" applyFont="1" applyFill="1" applyBorder="1" applyAlignment="1" applyProtection="1">
      <alignment horizontal="right" vertical="center"/>
      <protection locked="0"/>
    </xf>
    <xf numFmtId="0" fontId="27" fillId="0" borderId="16" xfId="0" applyFont="1" applyFill="1" applyBorder="1" applyAlignment="1" applyProtection="1">
      <alignment horizontal="right" vertical="center"/>
      <protection locked="0"/>
    </xf>
    <xf numFmtId="0" fontId="27" fillId="0" borderId="43" xfId="0" applyFont="1" applyFill="1" applyBorder="1" applyAlignment="1" applyProtection="1">
      <alignment horizontal="right" vertical="center"/>
      <protection locked="0"/>
    </xf>
    <xf numFmtId="0" fontId="27" fillId="0" borderId="78" xfId="0" applyFont="1" applyFill="1" applyBorder="1" applyAlignment="1" applyProtection="1">
      <alignment horizontal="right" vertical="center"/>
      <protection locked="0"/>
    </xf>
    <xf numFmtId="176" fontId="27" fillId="0" borderId="83" xfId="49" applyNumberFormat="1" applyFont="1" applyFill="1" applyBorder="1" applyAlignment="1">
      <alignment horizontal="center" vertical="center"/>
    </xf>
    <xf numFmtId="176" fontId="27" fillId="0" borderId="34" xfId="49" applyNumberFormat="1" applyFont="1" applyFill="1" applyBorder="1" applyAlignment="1">
      <alignment horizontal="left" vertical="center"/>
    </xf>
    <xf numFmtId="176" fontId="27" fillId="0" borderId="32" xfId="49" applyNumberFormat="1" applyFont="1" applyFill="1" applyBorder="1" applyAlignment="1">
      <alignment horizontal="left" vertical="center"/>
    </xf>
    <xf numFmtId="176" fontId="27" fillId="0" borderId="33" xfId="49" applyNumberFormat="1" applyFont="1" applyFill="1" applyBorder="1" applyAlignment="1">
      <alignment horizontal="left" vertical="center"/>
    </xf>
    <xf numFmtId="38" fontId="27" fillId="0" borderId="34" xfId="34" applyFont="1" applyFill="1" applyBorder="1" applyAlignment="1">
      <alignment horizontal="right" vertical="center"/>
    </xf>
    <xf numFmtId="38" fontId="27" fillId="0" borderId="32" xfId="34" applyFont="1" applyFill="1" applyBorder="1" applyAlignment="1">
      <alignment horizontal="right" vertical="center"/>
    </xf>
    <xf numFmtId="38" fontId="27" fillId="0" borderId="33" xfId="34" applyFont="1" applyFill="1" applyBorder="1" applyAlignment="1">
      <alignment horizontal="right" vertical="center"/>
    </xf>
    <xf numFmtId="176" fontId="27" fillId="0" borderId="21" xfId="49" applyNumberFormat="1" applyFont="1" applyFill="1" applyBorder="1" applyAlignment="1">
      <alignment horizontal="left" vertical="center"/>
    </xf>
    <xf numFmtId="176" fontId="27" fillId="0" borderId="14" xfId="49" applyNumberFormat="1" applyFont="1" applyFill="1" applyBorder="1" applyAlignment="1">
      <alignment horizontal="left" vertical="center"/>
    </xf>
    <xf numFmtId="176" fontId="27" fillId="0" borderId="15" xfId="49" applyNumberFormat="1" applyFont="1" applyFill="1" applyBorder="1" applyAlignment="1">
      <alignment horizontal="left" vertical="center"/>
    </xf>
    <xf numFmtId="176" fontId="27" fillId="0" borderId="23" xfId="49" applyNumberFormat="1" applyFont="1" applyFill="1" applyBorder="1" applyAlignment="1">
      <alignment horizontal="left" vertical="center"/>
    </xf>
    <xf numFmtId="176" fontId="27" fillId="0" borderId="19" xfId="49" applyNumberFormat="1" applyFont="1" applyFill="1" applyBorder="1" applyAlignment="1">
      <alignment horizontal="left" vertical="center"/>
    </xf>
    <xf numFmtId="176" fontId="27" fillId="0" borderId="20" xfId="49" applyNumberFormat="1" applyFont="1" applyFill="1" applyBorder="1" applyAlignment="1">
      <alignment horizontal="left" vertical="center"/>
    </xf>
    <xf numFmtId="0" fontId="27" fillId="0" borderId="82" xfId="0" applyFont="1" applyFill="1" applyBorder="1" applyAlignment="1">
      <alignment horizontal="left" vertical="center"/>
    </xf>
    <xf numFmtId="0" fontId="27" fillId="0" borderId="75" xfId="0" applyFont="1" applyFill="1" applyBorder="1" applyAlignment="1">
      <alignment horizontal="left" vertical="center"/>
    </xf>
    <xf numFmtId="0" fontId="27" fillId="0" borderId="69" xfId="49" applyFont="1" applyFill="1" applyBorder="1" applyAlignment="1">
      <alignment horizontal="center" vertical="center"/>
    </xf>
    <xf numFmtId="38" fontId="27" fillId="0" borderId="23" xfId="34" applyNumberFormat="1" applyFont="1" applyFill="1" applyBorder="1" applyAlignment="1">
      <alignment horizontal="right" vertical="center"/>
    </xf>
    <xf numFmtId="38" fontId="27" fillId="0" borderId="19" xfId="34" applyNumberFormat="1" applyFont="1" applyFill="1" applyBorder="1" applyAlignment="1">
      <alignment horizontal="right" vertical="center"/>
    </xf>
    <xf numFmtId="38" fontId="27" fillId="0" borderId="20" xfId="34" applyNumberFormat="1" applyFont="1" applyFill="1" applyBorder="1" applyAlignment="1">
      <alignment horizontal="right" vertical="center"/>
    </xf>
    <xf numFmtId="180" fontId="27" fillId="0" borderId="23" xfId="34" applyNumberFormat="1" applyFont="1" applyFill="1" applyBorder="1" applyAlignment="1">
      <alignment horizontal="right" vertical="center"/>
    </xf>
    <xf numFmtId="180" fontId="27" fillId="0" borderId="19" xfId="34" applyNumberFormat="1" applyFont="1" applyFill="1" applyBorder="1" applyAlignment="1">
      <alignment horizontal="right" vertical="center"/>
    </xf>
    <xf numFmtId="180" fontId="27" fillId="0" borderId="20" xfId="34" applyNumberFormat="1" applyFont="1" applyFill="1" applyBorder="1" applyAlignment="1">
      <alignment horizontal="right" vertical="center"/>
    </xf>
    <xf numFmtId="0" fontId="27" fillId="0" borderId="23" xfId="49" applyFont="1" applyFill="1" applyBorder="1" applyAlignment="1" applyProtection="1">
      <alignment horizontal="center" vertical="center"/>
      <protection locked="0"/>
    </xf>
    <xf numFmtId="0" fontId="27" fillId="0" borderId="19" xfId="49" applyFont="1" applyFill="1" applyBorder="1" applyAlignment="1" applyProtection="1">
      <alignment horizontal="center" vertical="center"/>
      <protection locked="0"/>
    </xf>
    <xf numFmtId="0" fontId="27" fillId="0" borderId="20" xfId="49" applyFont="1" applyFill="1" applyBorder="1" applyAlignment="1" applyProtection="1">
      <alignment horizontal="center" vertical="center"/>
      <protection locked="0"/>
    </xf>
    <xf numFmtId="0" fontId="27" fillId="0" borderId="24" xfId="49" applyFont="1" applyFill="1" applyBorder="1" applyAlignment="1" applyProtection="1">
      <alignment horizontal="center" vertical="center"/>
      <protection locked="0"/>
    </xf>
    <xf numFmtId="0" fontId="27" fillId="0" borderId="26" xfId="49" applyFont="1" applyFill="1" applyBorder="1" applyAlignment="1">
      <alignment horizontal="center" vertical="center"/>
    </xf>
    <xf numFmtId="0" fontId="27" fillId="0" borderId="30" xfId="49" applyFont="1" applyFill="1" applyBorder="1" applyAlignment="1">
      <alignment horizontal="center" vertical="center"/>
    </xf>
    <xf numFmtId="0" fontId="27" fillId="0" borderId="26" xfId="49" applyFont="1" applyFill="1" applyBorder="1" applyAlignment="1">
      <alignment horizontal="left" vertical="center"/>
    </xf>
    <xf numFmtId="0" fontId="27" fillId="0" borderId="27" xfId="49" applyFont="1" applyFill="1" applyBorder="1" applyAlignment="1">
      <alignment horizontal="left" vertical="center"/>
    </xf>
    <xf numFmtId="0" fontId="27" fillId="0" borderId="30" xfId="49" applyFont="1" applyFill="1" applyBorder="1" applyAlignment="1">
      <alignment horizontal="left" vertical="center"/>
    </xf>
    <xf numFmtId="0" fontId="27" fillId="0" borderId="79" xfId="49" applyFont="1" applyBorder="1" applyAlignment="1" applyProtection="1">
      <alignment horizontal="center" vertical="center"/>
      <protection locked="0"/>
    </xf>
    <xf numFmtId="0" fontId="27" fillId="0" borderId="36" xfId="49" applyFont="1" applyBorder="1" applyAlignment="1" applyProtection="1">
      <alignment horizontal="center" vertical="center"/>
      <protection locked="0"/>
    </xf>
    <xf numFmtId="0" fontId="27" fillId="0" borderId="74" xfId="49" applyFont="1" applyBorder="1" applyAlignment="1" applyProtection="1">
      <alignment horizontal="center" vertical="center"/>
      <protection locked="0"/>
    </xf>
    <xf numFmtId="0" fontId="27" fillId="0" borderId="59" xfId="49" applyFont="1" applyBorder="1" applyAlignment="1" applyProtection="1">
      <alignment horizontal="center" vertical="center"/>
      <protection locked="0"/>
    </xf>
    <xf numFmtId="185" fontId="27" fillId="0" borderId="21" xfId="49" applyNumberFormat="1" applyFont="1" applyFill="1" applyBorder="1" applyAlignment="1">
      <alignment horizontal="right" vertical="center"/>
    </xf>
    <xf numFmtId="185" fontId="27" fillId="0" borderId="14" xfId="49" applyNumberFormat="1" applyFont="1" applyFill="1" applyBorder="1" applyAlignment="1">
      <alignment horizontal="right" vertical="center"/>
    </xf>
    <xf numFmtId="185" fontId="27" fillId="0" borderId="15" xfId="49" applyNumberFormat="1" applyFont="1" applyFill="1" applyBorder="1" applyAlignment="1">
      <alignment horizontal="right" vertical="center"/>
    </xf>
    <xf numFmtId="0" fontId="27" fillId="0" borderId="77" xfId="49" applyFont="1" applyBorder="1" applyAlignment="1">
      <alignment horizontal="center" vertical="center"/>
    </xf>
    <xf numFmtId="0" fontId="27" fillId="0" borderId="43" xfId="49" applyFont="1" applyBorder="1" applyAlignment="1">
      <alignment horizontal="center" vertical="center"/>
    </xf>
    <xf numFmtId="0" fontId="27" fillId="0" borderId="23" xfId="49" applyFont="1" applyBorder="1" applyAlignment="1">
      <alignment horizontal="left" vertical="center"/>
    </xf>
    <xf numFmtId="0" fontId="27" fillId="0" borderId="19" xfId="49" applyFont="1" applyBorder="1" applyAlignment="1">
      <alignment horizontal="left" vertical="center"/>
    </xf>
    <xf numFmtId="0" fontId="27" fillId="0" borderId="20" xfId="49" applyFont="1" applyBorder="1" applyAlignment="1">
      <alignment horizontal="left" vertical="center"/>
    </xf>
    <xf numFmtId="176" fontId="22" fillId="24" borderId="73" xfId="49" applyNumberFormat="1" applyFont="1" applyFill="1" applyBorder="1" applyAlignment="1" applyProtection="1">
      <alignment horizontal="center" vertical="center"/>
    </xf>
    <xf numFmtId="38" fontId="27" fillId="0" borderId="70" xfId="34" applyFont="1" applyBorder="1" applyAlignment="1" applyProtection="1">
      <alignment horizontal="right" vertical="center"/>
    </xf>
    <xf numFmtId="38" fontId="27" fillId="0" borderId="10" xfId="34" applyFont="1" applyBorder="1" applyAlignment="1" applyProtection="1">
      <alignment horizontal="right" vertical="center"/>
    </xf>
    <xf numFmtId="38" fontId="27" fillId="0" borderId="39" xfId="34" applyFont="1" applyBorder="1" applyAlignment="1" applyProtection="1">
      <alignment horizontal="right" vertical="center"/>
    </xf>
    <xf numFmtId="185" fontId="27" fillId="0" borderId="73" xfId="49" applyNumberFormat="1" applyFont="1" applyFill="1" applyBorder="1" applyAlignment="1" applyProtection="1">
      <alignment horizontal="right" vertical="center"/>
    </xf>
    <xf numFmtId="0" fontId="27" fillId="0" borderId="70" xfId="49" applyFont="1" applyBorder="1" applyAlignment="1" applyProtection="1">
      <alignment vertical="center"/>
    </xf>
    <xf numFmtId="0" fontId="27" fillId="0" borderId="10" xfId="49" applyFont="1" applyBorder="1" applyAlignment="1" applyProtection="1">
      <alignment vertical="center"/>
    </xf>
    <xf numFmtId="0" fontId="27" fillId="0" borderId="39" xfId="49" applyFont="1" applyBorder="1" applyAlignment="1" applyProtection="1">
      <alignment vertical="center"/>
    </xf>
    <xf numFmtId="38" fontId="27" fillId="0" borderId="23" xfId="34" applyFont="1" applyBorder="1" applyAlignment="1" applyProtection="1">
      <alignment horizontal="right" vertical="center"/>
    </xf>
    <xf numFmtId="38" fontId="27" fillId="0" borderId="19" xfId="34" applyFont="1" applyBorder="1" applyAlignment="1" applyProtection="1">
      <alignment horizontal="right" vertical="center"/>
    </xf>
    <xf numFmtId="38" fontId="27" fillId="0" borderId="116" xfId="34" applyFont="1" applyBorder="1" applyAlignment="1" applyProtection="1">
      <alignment horizontal="right" vertical="center"/>
    </xf>
    <xf numFmtId="38" fontId="27" fillId="0" borderId="117" xfId="34" applyFont="1" applyBorder="1" applyAlignment="1" applyProtection="1">
      <alignment horizontal="right" vertical="center"/>
    </xf>
    <xf numFmtId="0" fontId="27" fillId="0" borderId="11" xfId="49" applyFont="1" applyBorder="1" applyAlignment="1" applyProtection="1">
      <alignment vertical="center"/>
    </xf>
    <xf numFmtId="0" fontId="22" fillId="24" borderId="67" xfId="49" applyFont="1" applyFill="1" applyBorder="1" applyAlignment="1" applyProtection="1">
      <alignment horizontal="center" vertical="center"/>
    </xf>
    <xf numFmtId="0" fontId="22" fillId="24" borderId="17" xfId="49" applyFont="1" applyFill="1" applyBorder="1" applyAlignment="1" applyProtection="1">
      <alignment horizontal="center" vertical="center"/>
    </xf>
    <xf numFmtId="0" fontId="22" fillId="24" borderId="72" xfId="49" applyFont="1" applyFill="1" applyBorder="1" applyAlignment="1" applyProtection="1">
      <alignment horizontal="center" vertical="center"/>
    </xf>
    <xf numFmtId="0" fontId="22" fillId="24" borderId="58" xfId="49" applyFont="1" applyFill="1" applyBorder="1" applyAlignment="1" applyProtection="1">
      <alignment horizontal="center" vertical="center"/>
    </xf>
    <xf numFmtId="0" fontId="22" fillId="24" borderId="36" xfId="49" applyFont="1" applyFill="1" applyBorder="1" applyAlignment="1" applyProtection="1">
      <alignment horizontal="center" vertical="center"/>
    </xf>
    <xf numFmtId="0" fontId="22" fillId="24" borderId="74" xfId="49" applyFont="1" applyFill="1" applyBorder="1" applyAlignment="1" applyProtection="1">
      <alignment horizontal="center" vertical="center"/>
    </xf>
    <xf numFmtId="0" fontId="30" fillId="0" borderId="26" xfId="49" applyFont="1" applyFill="1" applyBorder="1" applyAlignment="1" applyProtection="1">
      <alignment horizontal="center" vertical="center"/>
    </xf>
    <xf numFmtId="0" fontId="30" fillId="0" borderId="27" xfId="49" applyFont="1" applyFill="1" applyBorder="1" applyAlignment="1" applyProtection="1">
      <alignment horizontal="center" vertical="center"/>
    </xf>
    <xf numFmtId="0" fontId="30" fillId="0" borderId="30" xfId="49" applyFont="1" applyFill="1" applyBorder="1" applyAlignment="1" applyProtection="1">
      <alignment horizontal="center" vertical="center"/>
    </xf>
    <xf numFmtId="0" fontId="27" fillId="0" borderId="26" xfId="49" applyFont="1" applyBorder="1" applyAlignment="1" applyProtection="1">
      <alignment horizontal="center" vertical="center"/>
    </xf>
    <xf numFmtId="0" fontId="27" fillId="0" borderId="27" xfId="49" applyFont="1" applyBorder="1" applyAlignment="1" applyProtection="1">
      <alignment horizontal="center" vertical="center"/>
    </xf>
    <xf numFmtId="0" fontId="27" fillId="0" borderId="30" xfId="49" applyFont="1" applyBorder="1" applyAlignment="1" applyProtection="1">
      <alignment horizontal="center" vertical="center"/>
    </xf>
    <xf numFmtId="0" fontId="27" fillId="0" borderId="113" xfId="49" applyFont="1" applyBorder="1" applyAlignment="1" applyProtection="1">
      <alignment horizontal="center" vertical="center"/>
    </xf>
    <xf numFmtId="0" fontId="27" fillId="0" borderId="114" xfId="49" applyFont="1" applyBorder="1" applyAlignment="1" applyProtection="1">
      <alignment horizontal="center" vertical="center"/>
    </xf>
    <xf numFmtId="0" fontId="27" fillId="0" borderId="115" xfId="49" applyFont="1" applyBorder="1" applyAlignment="1" applyProtection="1">
      <alignment horizontal="center" vertical="center"/>
    </xf>
    <xf numFmtId="183" fontId="27" fillId="0" borderId="23" xfId="49" applyNumberFormat="1" applyFont="1" applyBorder="1" applyAlignment="1" applyProtection="1">
      <alignment horizontal="right" vertical="center"/>
      <protection locked="0"/>
    </xf>
    <xf numFmtId="183" fontId="27" fillId="0" borderId="19" xfId="49" applyNumberFormat="1" applyFont="1" applyBorder="1" applyAlignment="1" applyProtection="1">
      <alignment horizontal="right" vertical="center"/>
      <protection locked="0"/>
    </xf>
    <xf numFmtId="183" fontId="27" fillId="0" borderId="20" xfId="49" applyNumberFormat="1" applyFont="1" applyBorder="1" applyAlignment="1" applyProtection="1">
      <alignment horizontal="right" vertical="center"/>
      <protection locked="0"/>
    </xf>
    <xf numFmtId="38" fontId="27" fillId="0" borderId="23" xfId="49" applyNumberFormat="1" applyFont="1" applyBorder="1" applyAlignment="1" applyProtection="1">
      <alignment horizontal="right" vertical="center"/>
    </xf>
    <xf numFmtId="0" fontId="27" fillId="0" borderId="19" xfId="49" applyFont="1" applyBorder="1" applyAlignment="1" applyProtection="1">
      <alignment horizontal="right" vertical="center"/>
    </xf>
    <xf numFmtId="0" fontId="27" fillId="0" borderId="20" xfId="49" applyFont="1" applyBorder="1" applyAlignment="1" applyProtection="1">
      <alignment horizontal="right" vertical="center"/>
    </xf>
    <xf numFmtId="0" fontId="27" fillId="0" borderId="26" xfId="49" applyFont="1" applyFill="1" applyBorder="1" applyAlignment="1">
      <alignment horizontal="left" vertical="center" shrinkToFit="1"/>
    </xf>
    <xf numFmtId="0" fontId="27" fillId="0" borderId="27" xfId="49" applyFont="1" applyFill="1" applyBorder="1" applyAlignment="1">
      <alignment horizontal="left" vertical="center" shrinkToFit="1"/>
    </xf>
    <xf numFmtId="0" fontId="27" fillId="0" borderId="30" xfId="49" applyFont="1" applyFill="1" applyBorder="1" applyAlignment="1">
      <alignment horizontal="left" vertical="center" shrinkToFit="1"/>
    </xf>
    <xf numFmtId="176" fontId="22" fillId="24" borderId="61" xfId="49" applyNumberFormat="1" applyFont="1" applyFill="1" applyBorder="1" applyAlignment="1" applyProtection="1">
      <alignment horizontal="center" vertical="center"/>
    </xf>
    <xf numFmtId="176" fontId="22" fillId="24" borderId="10" xfId="49" applyNumberFormat="1" applyFont="1" applyFill="1" applyBorder="1" applyAlignment="1" applyProtection="1">
      <alignment horizontal="center" vertical="center"/>
    </xf>
    <xf numFmtId="176" fontId="22" fillId="24" borderId="11" xfId="49" applyNumberFormat="1" applyFont="1" applyFill="1" applyBorder="1" applyAlignment="1" applyProtection="1">
      <alignment horizontal="center" vertical="center"/>
    </xf>
    <xf numFmtId="38" fontId="27" fillId="0" borderId="44" xfId="34" applyFont="1" applyBorder="1" applyAlignment="1" applyProtection="1">
      <alignment horizontal="right" vertical="center"/>
    </xf>
    <xf numFmtId="38" fontId="27" fillId="0" borderId="0" xfId="34" applyFont="1" applyBorder="1" applyAlignment="1" applyProtection="1">
      <alignment horizontal="right" vertical="center"/>
    </xf>
    <xf numFmtId="0" fontId="27" fillId="0" borderId="18" xfId="49" applyFont="1" applyBorder="1" applyAlignment="1">
      <alignment horizontal="center" vertical="center" shrinkToFit="1"/>
    </xf>
    <xf numFmtId="0" fontId="27" fillId="0" borderId="19" xfId="49" applyFont="1" applyBorder="1" applyAlignment="1">
      <alignment horizontal="center" vertical="center" shrinkToFit="1"/>
    </xf>
    <xf numFmtId="0" fontId="27" fillId="0" borderId="20" xfId="49" applyFont="1" applyBorder="1" applyAlignment="1">
      <alignment horizontal="center" vertical="center" shrinkToFit="1"/>
    </xf>
    <xf numFmtId="2" fontId="27" fillId="0" borderId="87" xfId="49" applyNumberFormat="1" applyFont="1" applyBorder="1" applyAlignment="1">
      <alignment horizontal="center" vertical="center"/>
    </xf>
    <xf numFmtId="2" fontId="27" fillId="0" borderId="89" xfId="49" applyNumberFormat="1" applyFont="1" applyBorder="1" applyAlignment="1">
      <alignment horizontal="center" vertical="center"/>
    </xf>
    <xf numFmtId="0" fontId="22" fillId="24" borderId="68" xfId="49" applyFont="1" applyFill="1" applyBorder="1" applyAlignment="1" applyProtection="1">
      <alignment horizontal="center" vertical="center"/>
    </xf>
    <xf numFmtId="0" fontId="22" fillId="24" borderId="44" xfId="49" applyFont="1" applyFill="1" applyBorder="1" applyAlignment="1" applyProtection="1">
      <alignment horizontal="center" vertical="center"/>
    </xf>
    <xf numFmtId="0" fontId="22" fillId="24" borderId="0" xfId="49" applyFont="1" applyFill="1" applyBorder="1" applyAlignment="1" applyProtection="1">
      <alignment horizontal="center" vertical="center"/>
    </xf>
    <xf numFmtId="0" fontId="22" fillId="24" borderId="38" xfId="49" applyFont="1" applyFill="1" applyBorder="1" applyAlignment="1" applyProtection="1">
      <alignment horizontal="center" vertical="center"/>
    </xf>
    <xf numFmtId="0" fontId="27" fillId="0" borderId="94" xfId="49" applyFont="1" applyBorder="1" applyAlignment="1">
      <alignment horizontal="center" vertical="center"/>
    </xf>
    <xf numFmtId="0" fontId="27" fillId="0" borderId="31" xfId="49" applyFont="1" applyBorder="1" applyAlignment="1">
      <alignment horizontal="center" vertical="center"/>
    </xf>
    <xf numFmtId="0" fontId="50" fillId="0" borderId="86" xfId="49" applyFont="1" applyBorder="1" applyAlignment="1">
      <alignment horizontal="center" vertical="center"/>
    </xf>
    <xf numFmtId="0" fontId="50" fillId="0" borderId="88" xfId="49" applyFont="1" applyBorder="1" applyAlignment="1">
      <alignment horizontal="center" vertical="center"/>
    </xf>
    <xf numFmtId="0" fontId="27" fillId="0" borderId="29" xfId="49" applyFont="1" applyBorder="1" applyAlignment="1" applyProtection="1">
      <alignment horizontal="center" vertical="center"/>
    </xf>
    <xf numFmtId="0" fontId="27" fillId="0" borderId="28" xfId="49" applyFont="1" applyBorder="1" applyAlignment="1" applyProtection="1">
      <alignment horizontal="center" vertical="center"/>
    </xf>
    <xf numFmtId="0" fontId="29" fillId="0" borderId="90" xfId="49" applyFont="1" applyBorder="1" applyAlignment="1">
      <alignment horizontal="center" vertical="center"/>
    </xf>
    <xf numFmtId="0" fontId="29" fillId="0" borderId="13" xfId="49" applyFont="1" applyBorder="1" applyAlignment="1">
      <alignment horizontal="center" vertical="center"/>
    </xf>
    <xf numFmtId="2" fontId="27" fillId="0" borderId="76" xfId="49" applyNumberFormat="1" applyFont="1" applyBorder="1" applyAlignment="1">
      <alignment horizontal="center" vertical="center"/>
    </xf>
    <xf numFmtId="2" fontId="27" fillId="0" borderId="97" xfId="49" applyNumberFormat="1" applyFont="1" applyBorder="1" applyAlignment="1">
      <alignment horizontal="center" vertical="center"/>
    </xf>
    <xf numFmtId="38" fontId="27" fillId="0" borderId="21" xfId="49" applyNumberFormat="1" applyFont="1" applyBorder="1" applyAlignment="1" applyProtection="1">
      <alignment horizontal="right" vertical="center"/>
    </xf>
    <xf numFmtId="0" fontId="27" fillId="0" borderId="14" xfId="49" applyFont="1" applyBorder="1" applyAlignment="1" applyProtection="1">
      <alignment horizontal="right" vertical="center"/>
    </xf>
    <xf numFmtId="0" fontId="27" fillId="0" borderId="15" xfId="49" applyFont="1" applyBorder="1" applyAlignment="1" applyProtection="1">
      <alignment horizontal="right" vertical="center"/>
    </xf>
    <xf numFmtId="38" fontId="27" fillId="0" borderId="21" xfId="34" applyFont="1" applyBorder="1" applyAlignment="1" applyProtection="1">
      <alignment horizontal="right" vertical="center"/>
    </xf>
    <xf numFmtId="38" fontId="27" fillId="0" borderId="14" xfId="34" applyFont="1" applyBorder="1" applyAlignment="1" applyProtection="1">
      <alignment horizontal="right" vertical="center"/>
    </xf>
    <xf numFmtId="38" fontId="27" fillId="0" borderId="13" xfId="34" applyFont="1" applyBorder="1" applyAlignment="1" applyProtection="1">
      <alignment horizontal="right" vertical="center"/>
    </xf>
    <xf numFmtId="0" fontId="27" fillId="0" borderId="91" xfId="49" applyFont="1" applyBorder="1" applyAlignment="1">
      <alignment horizontal="center" vertical="center"/>
    </xf>
    <xf numFmtId="0" fontId="27" fillId="0" borderId="44" xfId="49" applyFont="1" applyBorder="1" applyAlignment="1">
      <alignment horizontal="center" vertical="center"/>
    </xf>
    <xf numFmtId="2" fontId="27" fillId="0" borderId="92" xfId="49" applyNumberFormat="1" applyFont="1" applyBorder="1" applyAlignment="1">
      <alignment horizontal="center" vertical="center"/>
    </xf>
    <xf numFmtId="2" fontId="27" fillId="0" borderId="93" xfId="49" applyNumberFormat="1" applyFont="1" applyBorder="1" applyAlignment="1">
      <alignment horizontal="center" vertical="center"/>
    </xf>
    <xf numFmtId="38" fontId="27" fillId="0" borderId="95" xfId="49" applyNumberFormat="1" applyFont="1" applyBorder="1" applyAlignment="1" applyProtection="1">
      <alignment horizontal="right" vertical="center"/>
    </xf>
    <xf numFmtId="0" fontId="27" fillId="0" borderId="0" xfId="49" applyFont="1" applyBorder="1" applyAlignment="1" applyProtection="1">
      <alignment horizontal="right" vertical="center"/>
    </xf>
    <xf numFmtId="0" fontId="27" fillId="0" borderId="37" xfId="49" applyFont="1" applyBorder="1" applyAlignment="1" applyProtection="1">
      <alignment horizontal="right" vertical="center"/>
    </xf>
    <xf numFmtId="38" fontId="27" fillId="0" borderId="95" xfId="34" applyFont="1" applyBorder="1" applyAlignment="1" applyProtection="1">
      <alignment horizontal="right" vertical="center"/>
    </xf>
    <xf numFmtId="185" fontId="27" fillId="0" borderId="70" xfId="49" applyNumberFormat="1" applyFont="1" applyFill="1" applyBorder="1" applyAlignment="1">
      <alignment horizontal="right" vertical="center"/>
    </xf>
    <xf numFmtId="185" fontId="27" fillId="0" borderId="10" xfId="49" applyNumberFormat="1" applyFont="1" applyFill="1" applyBorder="1" applyAlignment="1">
      <alignment horizontal="right" vertical="center"/>
    </xf>
    <xf numFmtId="185" fontId="27" fillId="0" borderId="39" xfId="49" applyNumberFormat="1" applyFont="1" applyFill="1" applyBorder="1" applyAlignment="1">
      <alignment horizontal="right" vertical="center"/>
    </xf>
    <xf numFmtId="38" fontId="27" fillId="0" borderId="18" xfId="34" applyFont="1" applyBorder="1" applyAlignment="1" applyProtection="1">
      <alignment horizontal="right" vertical="center"/>
    </xf>
    <xf numFmtId="0" fontId="26" fillId="0" borderId="12" xfId="49" applyFont="1" applyBorder="1" applyAlignment="1">
      <alignment horizontal="center" vertical="center"/>
    </xf>
    <xf numFmtId="0" fontId="26" fillId="0" borderId="61" xfId="49" applyFont="1" applyBorder="1" applyAlignment="1">
      <alignment horizontal="center" vertical="center"/>
    </xf>
    <xf numFmtId="2" fontId="26" fillId="0" borderId="84" xfId="49" applyNumberFormat="1" applyFont="1" applyBorder="1" applyAlignment="1">
      <alignment horizontal="center" vertical="center"/>
    </xf>
    <xf numFmtId="2" fontId="26" fillId="0" borderId="96" xfId="49" applyNumberFormat="1" applyFont="1" applyBorder="1" applyAlignment="1">
      <alignment horizontal="center" vertical="center"/>
    </xf>
    <xf numFmtId="38" fontId="26" fillId="0" borderId="70" xfId="49" applyNumberFormat="1" applyFont="1" applyBorder="1" applyAlignment="1" applyProtection="1">
      <alignment horizontal="right" vertical="center"/>
    </xf>
    <xf numFmtId="0" fontId="26" fillId="0" borderId="10" xfId="49" applyFont="1" applyBorder="1" applyAlignment="1" applyProtection="1">
      <alignment horizontal="right" vertical="center"/>
    </xf>
    <xf numFmtId="0" fontId="26" fillId="0" borderId="39" xfId="49" applyFont="1" applyBorder="1" applyAlignment="1" applyProtection="1">
      <alignment horizontal="right" vertical="center"/>
    </xf>
    <xf numFmtId="38" fontId="26" fillId="0" borderId="70" xfId="34" applyFont="1" applyBorder="1" applyAlignment="1" applyProtection="1">
      <alignment horizontal="right" vertical="center"/>
    </xf>
    <xf numFmtId="38" fontId="26" fillId="0" borderId="10" xfId="34" applyFont="1" applyBorder="1" applyAlignment="1" applyProtection="1">
      <alignment horizontal="right" vertical="center"/>
    </xf>
    <xf numFmtId="38" fontId="26" fillId="0" borderId="61" xfId="34" applyFont="1" applyBorder="1" applyAlignment="1" applyProtection="1">
      <alignment horizontal="right" vertical="center"/>
    </xf>
    <xf numFmtId="0" fontId="27" fillId="0" borderId="70" xfId="49" applyFont="1" applyBorder="1" applyAlignment="1">
      <alignment vertical="center"/>
    </xf>
    <xf numFmtId="0" fontId="27" fillId="0" borderId="10" xfId="49" applyFont="1" applyBorder="1" applyAlignment="1">
      <alignment vertical="center"/>
    </xf>
    <xf numFmtId="0" fontId="27" fillId="0" borderId="11" xfId="49" applyFont="1" applyBorder="1" applyAlignment="1">
      <alignment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0" borderId="70" xfId="49" applyFont="1" applyFill="1" applyBorder="1" applyAlignment="1">
      <alignment vertical="center"/>
    </xf>
    <xf numFmtId="0" fontId="27" fillId="0" borderId="10" xfId="49" applyFont="1" applyFill="1" applyBorder="1" applyAlignment="1">
      <alignment vertical="center"/>
    </xf>
    <xf numFmtId="0" fontId="27" fillId="0" borderId="11" xfId="49" applyFont="1" applyFill="1" applyBorder="1" applyAlignment="1">
      <alignment vertical="center"/>
    </xf>
    <xf numFmtId="0" fontId="27" fillId="25" borderId="29" xfId="49" applyFont="1" applyFill="1" applyBorder="1" applyAlignment="1">
      <alignment horizontal="left" vertical="center"/>
    </xf>
    <xf numFmtId="0" fontId="27" fillId="25" borderId="27" xfId="49" applyFont="1" applyFill="1" applyBorder="1" applyAlignment="1">
      <alignment horizontal="left" vertical="center"/>
    </xf>
    <xf numFmtId="0" fontId="27" fillId="25" borderId="30" xfId="49" applyFont="1" applyFill="1" applyBorder="1" applyAlignment="1">
      <alignment horizontal="left" vertical="center"/>
    </xf>
    <xf numFmtId="0" fontId="22" fillId="24" borderId="61" xfId="49" applyFont="1" applyFill="1" applyBorder="1" applyAlignment="1">
      <alignment horizontal="center"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38" fontId="27" fillId="0" borderId="10" xfId="34" applyFont="1" applyBorder="1" applyAlignment="1">
      <alignment vertical="center"/>
    </xf>
    <xf numFmtId="176" fontId="25" fillId="26" borderId="10" xfId="0" applyNumberFormat="1" applyFont="1" applyFill="1" applyBorder="1" applyAlignment="1">
      <alignment horizontal="center" vertical="center"/>
    </xf>
    <xf numFmtId="176" fontId="25" fillId="26" borderId="11" xfId="0" applyNumberFormat="1" applyFont="1" applyFill="1" applyBorder="1" applyAlignment="1">
      <alignment horizontal="center" vertical="center"/>
    </xf>
    <xf numFmtId="38" fontId="25" fillId="0" borderId="10" xfId="34" applyFont="1" applyBorder="1" applyAlignment="1">
      <alignment horizontal="right" vertical="center"/>
    </xf>
    <xf numFmtId="182" fontId="25" fillId="0" borderId="10" xfId="49" applyNumberFormat="1" applyFont="1" applyBorder="1" applyAlignment="1">
      <alignment vertical="center" shrinkToFit="1"/>
    </xf>
    <xf numFmtId="182" fontId="25" fillId="0" borderId="10" xfId="49" applyNumberFormat="1" applyFont="1" applyBorder="1" applyAlignment="1">
      <alignment vertical="center"/>
    </xf>
    <xf numFmtId="0" fontId="31" fillId="24" borderId="61" xfId="49" applyFont="1" applyFill="1" applyBorder="1" applyAlignment="1">
      <alignment horizontal="center"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99" xfId="49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49" fontId="25" fillId="0" borderId="70" xfId="49" applyNumberFormat="1" applyFont="1" applyBorder="1" applyAlignment="1">
      <alignment horizontal="left" vertical="center"/>
    </xf>
    <xf numFmtId="49" fontId="25" fillId="0" borderId="10" xfId="49" applyNumberFormat="1" applyFont="1" applyBorder="1" applyAlignment="1">
      <alignment horizontal="left" vertical="center"/>
    </xf>
    <xf numFmtId="49" fontId="25" fillId="0" borderId="11" xfId="49" applyNumberFormat="1" applyFont="1" applyBorder="1" applyAlignment="1">
      <alignment horizontal="left" vertical="center"/>
    </xf>
    <xf numFmtId="0" fontId="26" fillId="0" borderId="70" xfId="49" applyFont="1" applyBorder="1" applyAlignment="1">
      <alignment horizontal="center" vertical="center" shrinkToFit="1"/>
    </xf>
    <xf numFmtId="186" fontId="25" fillId="0" borderId="10" xfId="0" applyNumberFormat="1" applyFont="1" applyBorder="1" applyAlignment="1">
      <alignment horizontal="center" vertical="center" shrinkToFit="1"/>
    </xf>
    <xf numFmtId="0" fontId="25" fillId="0" borderId="10" xfId="49" applyFont="1" applyBorder="1" applyAlignment="1">
      <alignment horizontal="center" vertical="center"/>
    </xf>
    <xf numFmtId="0" fontId="25" fillId="0" borderId="11" xfId="49" applyFont="1" applyBorder="1" applyAlignment="1">
      <alignment horizontal="center" vertical="center"/>
    </xf>
    <xf numFmtId="0" fontId="31" fillId="24" borderId="98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27" fillId="0" borderId="61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11" xfId="49" applyFont="1" applyFill="1" applyBorder="1" applyAlignment="1">
      <alignment horizontal="center" vertical="center"/>
    </xf>
    <xf numFmtId="0" fontId="27" fillId="0" borderId="26" xfId="49" applyFont="1" applyBorder="1" applyAlignment="1">
      <alignment vertical="center" shrinkToFit="1"/>
    </xf>
    <xf numFmtId="0" fontId="27" fillId="0" borderId="27" xfId="49" applyFont="1" applyBorder="1" applyAlignment="1">
      <alignment vertical="center" shrinkToFit="1"/>
    </xf>
    <xf numFmtId="0" fontId="27" fillId="0" borderId="28" xfId="49" applyFont="1" applyBorder="1" applyAlignment="1">
      <alignment vertical="center" shrinkToFit="1"/>
    </xf>
    <xf numFmtId="0" fontId="27" fillId="0" borderId="7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6" fillId="0" borderId="45" xfId="49" applyFont="1" applyBorder="1" applyAlignment="1">
      <alignment horizontal="center" vertical="center" textRotation="255"/>
    </xf>
    <xf numFmtId="0" fontId="26" fillId="0" borderId="91" xfId="49" applyFont="1" applyBorder="1" applyAlignment="1">
      <alignment horizontal="center" vertical="center" textRotation="255"/>
    </xf>
    <xf numFmtId="0" fontId="26" fillId="0" borderId="25" xfId="49" applyFont="1" applyBorder="1" applyAlignment="1">
      <alignment horizontal="center" vertical="center" textRotation="255"/>
    </xf>
    <xf numFmtId="0" fontId="26" fillId="0" borderId="45" xfId="49" applyFont="1" applyFill="1" applyBorder="1" applyAlignment="1">
      <alignment horizontal="center" vertical="center" textRotation="255"/>
    </xf>
    <xf numFmtId="0" fontId="26" fillId="0" borderId="91" xfId="49" applyFont="1" applyFill="1" applyBorder="1" applyAlignment="1">
      <alignment horizontal="center" vertical="center" textRotation="255"/>
    </xf>
    <xf numFmtId="0" fontId="26" fillId="0" borderId="25" xfId="49" applyFont="1" applyFill="1" applyBorder="1" applyAlignment="1">
      <alignment horizontal="center" vertical="center" textRotation="255"/>
    </xf>
    <xf numFmtId="0" fontId="22" fillId="24" borderId="100" xfId="0" applyFont="1" applyFill="1" applyBorder="1" applyAlignment="1">
      <alignment horizontal="center" vertical="center"/>
    </xf>
    <xf numFmtId="0" fontId="24" fillId="26" borderId="10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7" fillId="0" borderId="71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7" fillId="0" borderId="68" xfId="49" applyFont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77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78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7" fillId="0" borderId="21" xfId="49" applyFont="1" applyFill="1" applyBorder="1" applyAlignment="1">
      <alignment vertical="center"/>
    </xf>
    <xf numFmtId="0" fontId="27" fillId="0" borderId="14" xfId="49" applyFont="1" applyFill="1" applyBorder="1" applyAlignment="1">
      <alignment vertical="center"/>
    </xf>
    <xf numFmtId="0" fontId="27" fillId="0" borderId="22" xfId="49" applyFont="1" applyFill="1" applyBorder="1" applyAlignment="1">
      <alignment vertical="center"/>
    </xf>
    <xf numFmtId="0" fontId="27" fillId="0" borderId="61" xfId="49" applyFont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11" xfId="49" applyFont="1" applyBorder="1" applyAlignment="1">
      <alignment horizontal="center" vertical="center"/>
    </xf>
    <xf numFmtId="0" fontId="27" fillId="25" borderId="42" xfId="49" applyFont="1" applyFill="1" applyBorder="1" applyAlignment="1">
      <alignment vertical="center"/>
    </xf>
    <xf numFmtId="0" fontId="27" fillId="25" borderId="16" xfId="49" applyFont="1" applyFill="1" applyBorder="1" applyAlignment="1">
      <alignment vertical="center"/>
    </xf>
    <xf numFmtId="0" fontId="27" fillId="25" borderId="43" xfId="49" applyFont="1" applyFill="1" applyBorder="1" applyAlignment="1">
      <alignment vertical="center"/>
    </xf>
    <xf numFmtId="0" fontId="27" fillId="0" borderId="13" xfId="49" applyFont="1" applyFill="1" applyBorder="1" applyAlignment="1">
      <alignment horizontal="left" vertical="center"/>
    </xf>
    <xf numFmtId="0" fontId="21" fillId="0" borderId="71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68" xfId="0" applyFont="1" applyFill="1" applyBorder="1" applyAlignment="1">
      <alignment vertical="center"/>
    </xf>
    <xf numFmtId="0" fontId="27" fillId="0" borderId="77" xfId="49" applyFont="1" applyBorder="1" applyAlignment="1">
      <alignment vertical="center"/>
    </xf>
    <xf numFmtId="0" fontId="27" fillId="0" borderId="16" xfId="49" applyFont="1" applyBorder="1" applyAlignment="1">
      <alignment vertical="center"/>
    </xf>
    <xf numFmtId="0" fontId="27" fillId="0" borderId="78" xfId="49" applyFont="1" applyBorder="1" applyAlignment="1">
      <alignment vertic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6" borderId="11" xfId="0" applyNumberFormat="1" applyFont="1" applyFill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176" fontId="27" fillId="0" borderId="10" xfId="49" applyNumberFormat="1" applyFont="1" applyBorder="1" applyAlignment="1">
      <alignment vertical="center"/>
    </xf>
    <xf numFmtId="0" fontId="27" fillId="25" borderId="42" xfId="49" applyFont="1" applyFill="1" applyBorder="1" applyAlignment="1">
      <alignment horizontal="left" vertical="center"/>
    </xf>
    <xf numFmtId="0" fontId="27" fillId="25" borderId="16" xfId="49" applyFont="1" applyFill="1" applyBorder="1" applyAlignment="1">
      <alignment horizontal="left" vertical="center"/>
    </xf>
    <xf numFmtId="0" fontId="27" fillId="25" borderId="43" xfId="49" applyFont="1" applyFill="1" applyBorder="1" applyAlignment="1">
      <alignment horizontal="left" vertical="center"/>
    </xf>
    <xf numFmtId="0" fontId="27" fillId="0" borderId="18" xfId="49" applyFont="1" applyBorder="1" applyAlignment="1">
      <alignment vertical="center"/>
    </xf>
    <xf numFmtId="0" fontId="27" fillId="0" borderId="13" xfId="49" applyFont="1" applyFill="1" applyBorder="1" applyAlignment="1">
      <alignment vertical="center"/>
    </xf>
    <xf numFmtId="0" fontId="27" fillId="0" borderId="15" xfId="49" applyFont="1" applyFill="1" applyBorder="1" applyAlignment="1">
      <alignment vertical="center"/>
    </xf>
    <xf numFmtId="0" fontId="27" fillId="0" borderId="73" xfId="49" applyFont="1" applyBorder="1" applyAlignment="1">
      <alignment vertical="center"/>
    </xf>
    <xf numFmtId="0" fontId="27" fillId="0" borderId="84" xfId="49" applyFont="1" applyBorder="1" applyAlignment="1">
      <alignment vertical="center"/>
    </xf>
    <xf numFmtId="0" fontId="27" fillId="0" borderId="24" xfId="49" applyFont="1" applyBorder="1" applyAlignment="1">
      <alignment horizontal="left" vertical="center"/>
    </xf>
    <xf numFmtId="0" fontId="27" fillId="0" borderId="21" xfId="49" applyFont="1" applyBorder="1" applyAlignment="1">
      <alignment horizontal="left" vertical="center"/>
    </xf>
    <xf numFmtId="0" fontId="27" fillId="0" borderId="14" xfId="49" applyFont="1" applyBorder="1" applyAlignment="1">
      <alignment horizontal="left" vertical="center"/>
    </xf>
    <xf numFmtId="0" fontId="27" fillId="0" borderId="22" xfId="49" applyFont="1" applyBorder="1" applyAlignment="1">
      <alignment horizontal="left" vertical="center"/>
    </xf>
    <xf numFmtId="0" fontId="22" fillId="24" borderId="39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0" fontId="27" fillId="0" borderId="26" xfId="49" applyFont="1" applyFill="1" applyBorder="1" applyAlignment="1">
      <alignment vertical="center"/>
    </xf>
    <xf numFmtId="0" fontId="27" fillId="0" borderId="27" xfId="49" applyFont="1" applyFill="1" applyBorder="1" applyAlignment="1">
      <alignment vertical="center"/>
    </xf>
    <xf numFmtId="0" fontId="27" fillId="0" borderId="28" xfId="49" applyFont="1" applyFill="1" applyBorder="1" applyAlignment="1">
      <alignment vertical="center"/>
    </xf>
    <xf numFmtId="0" fontId="27" fillId="0" borderId="23" xfId="49" applyFont="1" applyFill="1" applyBorder="1" applyAlignment="1">
      <alignment vertical="center"/>
    </xf>
    <xf numFmtId="0" fontId="27" fillId="0" borderId="19" xfId="49" applyFont="1" applyFill="1" applyBorder="1" applyAlignment="1">
      <alignment vertical="center"/>
    </xf>
    <xf numFmtId="0" fontId="27" fillId="0" borderId="24" xfId="49" applyFont="1" applyFill="1" applyBorder="1" applyAlignment="1">
      <alignment vertical="center"/>
    </xf>
    <xf numFmtId="0" fontId="27" fillId="0" borderId="22" xfId="49" applyFont="1" applyFill="1" applyBorder="1" applyAlignment="1">
      <alignment horizontal="left" vertical="center"/>
    </xf>
    <xf numFmtId="0" fontId="28" fillId="0" borderId="38" xfId="49" applyFont="1" applyBorder="1" applyAlignment="1">
      <alignment horizontal="center" vertical="center"/>
    </xf>
    <xf numFmtId="0" fontId="28" fillId="0" borderId="11" xfId="49" applyFont="1" applyBorder="1" applyAlignment="1">
      <alignment horizontal="center" vertical="center"/>
    </xf>
    <xf numFmtId="0" fontId="26" fillId="0" borderId="68" xfId="49" applyFont="1" applyBorder="1" applyAlignment="1">
      <alignment horizontal="center" vertical="center" textRotation="255"/>
    </xf>
    <xf numFmtId="0" fontId="26" fillId="0" borderId="38" xfId="49" applyFont="1" applyBorder="1" applyAlignment="1">
      <alignment horizontal="center" vertical="center" textRotation="255"/>
    </xf>
    <xf numFmtId="0" fontId="35" fillId="0" borderId="26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35" fillId="0" borderId="28" xfId="0" applyFont="1" applyBorder="1" applyAlignment="1">
      <alignment horizontal="left" vertical="center" shrinkToFit="1"/>
    </xf>
    <xf numFmtId="0" fontId="35" fillId="0" borderId="21" xfId="0" applyFont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 shrinkToFit="1"/>
    </xf>
    <xf numFmtId="0" fontId="35" fillId="0" borderId="22" xfId="0" applyFont="1" applyBorder="1" applyAlignment="1">
      <alignment horizontal="left" vertical="center" shrinkToFit="1"/>
    </xf>
    <xf numFmtId="0" fontId="35" fillId="0" borderId="23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shrinkToFit="1"/>
    </xf>
    <xf numFmtId="0" fontId="27" fillId="0" borderId="26" xfId="49" applyFont="1" applyBorder="1" applyAlignment="1">
      <alignment horizontal="left" vertical="center"/>
    </xf>
    <xf numFmtId="0" fontId="27" fillId="0" borderId="27" xfId="49" applyFont="1" applyBorder="1" applyAlignment="1">
      <alignment horizontal="left" vertical="center"/>
    </xf>
    <xf numFmtId="0" fontId="27" fillId="0" borderId="28" xfId="49" applyFont="1" applyBorder="1" applyAlignment="1">
      <alignment horizontal="left" vertical="center"/>
    </xf>
    <xf numFmtId="0" fontId="27" fillId="25" borderId="58" xfId="49" applyFont="1" applyFill="1" applyBorder="1" applyAlignment="1">
      <alignment horizontal="left" vertical="center"/>
    </xf>
    <xf numFmtId="0" fontId="27" fillId="25" borderId="36" xfId="49" applyFont="1" applyFill="1" applyBorder="1" applyAlignment="1">
      <alignment horizontal="left" vertical="center"/>
    </xf>
    <xf numFmtId="0" fontId="27" fillId="25" borderId="74" xfId="49" applyFont="1" applyFill="1" applyBorder="1" applyAlignment="1">
      <alignment horizontal="left" vertical="center"/>
    </xf>
    <xf numFmtId="0" fontId="27" fillId="0" borderId="79" xfId="49" applyFont="1" applyBorder="1" applyAlignment="1">
      <alignment vertical="center"/>
    </xf>
    <xf numFmtId="0" fontId="27" fillId="0" borderId="36" xfId="49" applyFont="1" applyBorder="1" applyAlignment="1">
      <alignment vertical="center"/>
    </xf>
    <xf numFmtId="0" fontId="27" fillId="0" borderId="59" xfId="49" applyFont="1" applyBorder="1" applyAlignment="1">
      <alignment vertical="center"/>
    </xf>
    <xf numFmtId="0" fontId="27" fillId="0" borderId="71" xfId="49" applyFont="1" applyBorder="1" applyAlignment="1">
      <alignment horizontal="left" vertical="center"/>
    </xf>
    <xf numFmtId="0" fontId="27" fillId="0" borderId="17" xfId="49" applyFont="1" applyBorder="1" applyAlignment="1">
      <alignment horizontal="left" vertical="center"/>
    </xf>
    <xf numFmtId="0" fontId="27" fillId="0" borderId="68" xfId="49" applyFont="1" applyBorder="1" applyAlignment="1">
      <alignment horizontal="left" vertical="center"/>
    </xf>
    <xf numFmtId="0" fontId="27" fillId="25" borderId="67" xfId="49" applyFont="1" applyFill="1" applyBorder="1" applyAlignment="1">
      <alignment horizontal="left" vertical="center"/>
    </xf>
    <xf numFmtId="0" fontId="27" fillId="25" borderId="17" xfId="49" applyFont="1" applyFill="1" applyBorder="1" applyAlignment="1">
      <alignment horizontal="left" vertical="center"/>
    </xf>
    <xf numFmtId="0" fontId="27" fillId="25" borderId="72" xfId="49" applyFont="1" applyFill="1" applyBorder="1" applyAlignment="1">
      <alignment horizontal="left" vertical="center"/>
    </xf>
    <xf numFmtId="0" fontId="27" fillId="0" borderId="71" xfId="49" applyFont="1" applyBorder="1" applyAlignment="1">
      <alignment horizontal="left" vertical="center" shrinkToFit="1"/>
    </xf>
    <xf numFmtId="0" fontId="27" fillId="0" borderId="17" xfId="49" applyFont="1" applyBorder="1" applyAlignment="1">
      <alignment horizontal="left" vertical="center" shrinkToFit="1"/>
    </xf>
    <xf numFmtId="0" fontId="27" fillId="0" borderId="68" xfId="49" applyFont="1" applyBorder="1" applyAlignment="1">
      <alignment horizontal="left" vertical="center" shrinkToFit="1"/>
    </xf>
    <xf numFmtId="0" fontId="27" fillId="0" borderId="21" xfId="49" applyFont="1" applyBorder="1" applyAlignment="1">
      <alignment horizontal="left" vertical="center" shrinkToFit="1"/>
    </xf>
    <xf numFmtId="0" fontId="27" fillId="0" borderId="14" xfId="49" applyFont="1" applyBorder="1" applyAlignment="1">
      <alignment horizontal="left" vertical="center" shrinkToFit="1"/>
    </xf>
    <xf numFmtId="0" fontId="27" fillId="0" borderId="22" xfId="49" applyFont="1" applyBorder="1" applyAlignment="1">
      <alignment horizontal="left" vertical="center" shrinkToFit="1"/>
    </xf>
    <xf numFmtId="0" fontId="27" fillId="0" borderId="23" xfId="49" applyFont="1" applyBorder="1" applyAlignment="1">
      <alignment horizontal="left" vertical="center" shrinkToFit="1"/>
    </xf>
    <xf numFmtId="0" fontId="27" fillId="0" borderId="19" xfId="49" applyFont="1" applyBorder="1" applyAlignment="1">
      <alignment horizontal="left" vertical="center" shrinkToFit="1"/>
    </xf>
    <xf numFmtId="0" fontId="27" fillId="0" borderId="24" xfId="49" applyFont="1" applyBorder="1" applyAlignment="1">
      <alignment horizontal="left" vertical="center" shrinkToFit="1"/>
    </xf>
    <xf numFmtId="0" fontId="26" fillId="0" borderId="45" xfId="49" applyFont="1" applyBorder="1" applyAlignment="1">
      <alignment horizontal="center" vertical="center" textRotation="255" shrinkToFit="1"/>
    </xf>
    <xf numFmtId="0" fontId="26" fillId="0" borderId="91" xfId="49" applyFont="1" applyBorder="1" applyAlignment="1">
      <alignment horizontal="center" vertical="center" textRotation="255" shrinkToFit="1"/>
    </xf>
    <xf numFmtId="0" fontId="26" fillId="0" borderId="25" xfId="49" applyFont="1" applyBorder="1" applyAlignment="1">
      <alignment horizontal="center" vertical="center" textRotation="255" shrinkToFit="1"/>
    </xf>
    <xf numFmtId="0" fontId="22" fillId="24" borderId="17" xfId="49" applyFont="1" applyFill="1" applyBorder="1" applyAlignment="1">
      <alignment horizontal="center" vertical="center"/>
    </xf>
    <xf numFmtId="0" fontId="22" fillId="24" borderId="72" xfId="49" applyFont="1" applyFill="1" applyBorder="1" applyAlignment="1">
      <alignment horizontal="center" vertical="center"/>
    </xf>
    <xf numFmtId="0" fontId="21" fillId="0" borderId="71" xfId="49" applyFont="1" applyBorder="1" applyAlignment="1">
      <alignment horizontal="left" vertical="center" wrapText="1"/>
    </xf>
    <xf numFmtId="0" fontId="21" fillId="0" borderId="17" xfId="49" applyFont="1" applyBorder="1" applyAlignment="1">
      <alignment horizontal="left" vertical="center" wrapText="1"/>
    </xf>
    <xf numFmtId="0" fontId="21" fillId="0" borderId="68" xfId="49" applyFont="1" applyBorder="1" applyAlignment="1">
      <alignment horizontal="left" vertical="center" wrapText="1"/>
    </xf>
    <xf numFmtId="0" fontId="21" fillId="0" borderId="21" xfId="49" applyFont="1" applyBorder="1" applyAlignment="1">
      <alignment horizontal="left" vertical="center" wrapText="1"/>
    </xf>
    <xf numFmtId="0" fontId="21" fillId="0" borderId="14" xfId="49" applyFont="1" applyBorder="1" applyAlignment="1">
      <alignment horizontal="left" vertical="center" wrapText="1"/>
    </xf>
    <xf numFmtId="0" fontId="21" fillId="0" borderId="22" xfId="49" applyFont="1" applyBorder="1" applyAlignment="1">
      <alignment horizontal="left" vertical="center" wrapText="1"/>
    </xf>
    <xf numFmtId="0" fontId="21" fillId="0" borderId="23" xfId="49" applyFont="1" applyBorder="1" applyAlignment="1">
      <alignment horizontal="left" vertical="center" wrapText="1"/>
    </xf>
    <xf numFmtId="0" fontId="21" fillId="0" borderId="19" xfId="49" applyFont="1" applyBorder="1" applyAlignment="1">
      <alignment horizontal="left" vertical="center" wrapText="1"/>
    </xf>
    <xf numFmtId="0" fontId="21" fillId="0" borderId="24" xfId="49" applyFont="1" applyBorder="1" applyAlignment="1">
      <alignment horizontal="left" vertical="center" wrapText="1"/>
    </xf>
    <xf numFmtId="0" fontId="26" fillId="0" borderId="45" xfId="49" applyFont="1" applyBorder="1" applyAlignment="1">
      <alignment horizontal="center" vertical="center" textRotation="255" wrapText="1"/>
    </xf>
    <xf numFmtId="0" fontId="26" fillId="0" borderId="91" xfId="49" applyFont="1" applyBorder="1" applyAlignment="1">
      <alignment horizontal="center" vertical="center" textRotation="255" wrapText="1"/>
    </xf>
    <xf numFmtId="0" fontId="26" fillId="0" borderId="25" xfId="49" applyFont="1" applyBorder="1" applyAlignment="1">
      <alignment horizontal="center" vertical="center" textRotation="255" wrapText="1"/>
    </xf>
    <xf numFmtId="0" fontId="27" fillId="0" borderId="26" xfId="49" applyFont="1" applyBorder="1" applyAlignment="1">
      <alignment horizontal="left" vertical="center" shrinkToFit="1"/>
    </xf>
    <xf numFmtId="0" fontId="27" fillId="0" borderId="27" xfId="49" applyFont="1" applyBorder="1" applyAlignment="1">
      <alignment horizontal="left" vertical="center" shrinkToFit="1"/>
    </xf>
    <xf numFmtId="0" fontId="27" fillId="0" borderId="28" xfId="49" applyFont="1" applyBorder="1" applyAlignment="1">
      <alignment horizontal="left" vertical="center" shrinkToFit="1"/>
    </xf>
    <xf numFmtId="38" fontId="25" fillId="0" borderId="61" xfId="34" applyFont="1" applyBorder="1" applyAlignment="1">
      <alignment horizontal="right" vertical="center"/>
    </xf>
    <xf numFmtId="0" fontId="27" fillId="0" borderId="0" xfId="49" applyFont="1" applyFill="1" applyBorder="1" applyAlignment="1">
      <alignment vertical="center"/>
    </xf>
    <xf numFmtId="0" fontId="26" fillId="0" borderId="61" xfId="49" applyFont="1" applyFill="1" applyBorder="1" applyAlignment="1">
      <alignment horizontal="center" vertical="center"/>
    </xf>
    <xf numFmtId="0" fontId="26" fillId="0" borderId="10" xfId="49" applyFont="1" applyFill="1" applyBorder="1" applyAlignment="1">
      <alignment horizontal="center" vertical="center"/>
    </xf>
    <xf numFmtId="0" fontId="26" fillId="0" borderId="11" xfId="49" applyFont="1" applyFill="1" applyBorder="1" applyAlignment="1">
      <alignment horizontal="center" vertical="center"/>
    </xf>
    <xf numFmtId="0" fontId="54" fillId="0" borderId="13" xfId="49" applyFont="1" applyFill="1" applyBorder="1" applyAlignment="1">
      <alignment horizontal="left" vertical="center"/>
    </xf>
    <xf numFmtId="0" fontId="54" fillId="0" borderId="14" xfId="49" applyFont="1" applyFill="1" applyBorder="1" applyAlignment="1">
      <alignment horizontal="left" vertical="center"/>
    </xf>
    <xf numFmtId="0" fontId="54" fillId="0" borderId="15" xfId="49" applyFont="1" applyFill="1" applyBorder="1" applyAlignment="1">
      <alignment horizontal="left" vertical="center"/>
    </xf>
    <xf numFmtId="49" fontId="24" fillId="26" borderId="36" xfId="0" applyNumberFormat="1" applyFont="1" applyFill="1" applyBorder="1" applyAlignment="1">
      <alignment horizontal="center" vertical="center"/>
    </xf>
    <xf numFmtId="0" fontId="25" fillId="0" borderId="61" xfId="49" applyFont="1" applyBorder="1" applyAlignment="1">
      <alignment horizontal="center" vertical="center"/>
    </xf>
    <xf numFmtId="0" fontId="52" fillId="32" borderId="61" xfId="49" applyFont="1" applyFill="1" applyBorder="1" applyAlignment="1">
      <alignment horizontal="center" vertical="center"/>
    </xf>
    <xf numFmtId="0" fontId="52" fillId="32" borderId="10" xfId="49" applyFont="1" applyFill="1" applyBorder="1" applyAlignment="1">
      <alignment horizontal="center" vertical="center"/>
    </xf>
    <xf numFmtId="0" fontId="52" fillId="32" borderId="39" xfId="49" applyFont="1" applyFill="1" applyBorder="1" applyAlignment="1">
      <alignment horizontal="center" vertical="center"/>
    </xf>
    <xf numFmtId="0" fontId="27" fillId="0" borderId="29" xfId="49" applyFont="1" applyFill="1" applyBorder="1" applyAlignment="1">
      <alignment horizontal="left" vertical="center"/>
    </xf>
    <xf numFmtId="0" fontId="27" fillId="0" borderId="18" xfId="49" applyFont="1" applyFill="1" applyBorder="1" applyAlignment="1">
      <alignment horizontal="left" vertical="center"/>
    </xf>
    <xf numFmtId="0" fontId="26" fillId="0" borderId="45" xfId="49" applyFont="1" applyFill="1" applyBorder="1" applyAlignment="1">
      <alignment horizontal="center" vertical="center" textRotation="255" shrinkToFit="1"/>
    </xf>
    <xf numFmtId="0" fontId="26" fillId="0" borderId="91" xfId="49" applyFont="1" applyFill="1" applyBorder="1" applyAlignment="1">
      <alignment horizontal="center" vertical="center" textRotation="255" shrinkToFit="1"/>
    </xf>
    <xf numFmtId="0" fontId="26" fillId="0" borderId="25" xfId="49" applyFont="1" applyFill="1" applyBorder="1" applyAlignment="1">
      <alignment horizontal="center" vertical="center" textRotation="255" shrinkToFit="1"/>
    </xf>
    <xf numFmtId="0" fontId="54" fillId="34" borderId="21" xfId="49" applyFont="1" applyFill="1" applyBorder="1" applyAlignment="1">
      <alignment horizontal="left" vertical="center"/>
    </xf>
    <xf numFmtId="0" fontId="54" fillId="34" borderId="14" xfId="49" applyFont="1" applyFill="1" applyBorder="1" applyAlignment="1">
      <alignment horizontal="left" vertical="center"/>
    </xf>
    <xf numFmtId="0" fontId="54" fillId="34" borderId="22" xfId="49" applyFont="1" applyFill="1" applyBorder="1" applyAlignment="1">
      <alignment horizontal="left" vertical="center"/>
    </xf>
    <xf numFmtId="0" fontId="54" fillId="34" borderId="13" xfId="49" applyFont="1" applyFill="1" applyBorder="1" applyAlignment="1">
      <alignment horizontal="left" vertical="center"/>
    </xf>
    <xf numFmtId="0" fontId="54" fillId="34" borderId="15" xfId="49" applyFont="1" applyFill="1" applyBorder="1" applyAlignment="1">
      <alignment horizontal="left" vertical="center"/>
    </xf>
    <xf numFmtId="0" fontId="27" fillId="0" borderId="17" xfId="49" applyFont="1" applyFill="1" applyBorder="1" applyAlignment="1">
      <alignment vertical="center"/>
    </xf>
    <xf numFmtId="0" fontId="26" fillId="0" borderId="45" xfId="49" applyFont="1" applyFill="1" applyBorder="1" applyAlignment="1">
      <alignment horizontal="center" vertical="center" textRotation="255" wrapText="1"/>
    </xf>
    <xf numFmtId="0" fontId="26" fillId="0" borderId="91" xfId="49" applyFont="1" applyFill="1" applyBorder="1" applyAlignment="1">
      <alignment horizontal="center" vertical="center" textRotation="255" wrapText="1"/>
    </xf>
    <xf numFmtId="0" fontId="26" fillId="0" borderId="25" xfId="49" applyFont="1" applyFill="1" applyBorder="1" applyAlignment="1">
      <alignment horizontal="center" vertical="center" textRotation="255" wrapText="1"/>
    </xf>
    <xf numFmtId="0" fontId="53" fillId="33" borderId="61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27" fillId="0" borderId="71" xfId="49" applyFont="1" applyFill="1" applyBorder="1" applyAlignment="1">
      <alignment vertical="center"/>
    </xf>
    <xf numFmtId="0" fontId="27" fillId="0" borderId="68" xfId="49" applyFont="1" applyFill="1" applyBorder="1" applyAlignment="1">
      <alignment vertical="center"/>
    </xf>
    <xf numFmtId="0" fontId="27" fillId="25" borderId="31" xfId="49" applyFont="1" applyFill="1" applyBorder="1" applyAlignment="1">
      <alignment horizontal="left" vertical="center"/>
    </xf>
    <xf numFmtId="0" fontId="27" fillId="25" borderId="32" xfId="49" applyFont="1" applyFill="1" applyBorder="1" applyAlignment="1">
      <alignment horizontal="left" vertical="center"/>
    </xf>
    <xf numFmtId="0" fontId="27" fillId="25" borderId="33" xfId="49" applyFont="1" applyFill="1" applyBorder="1" applyAlignment="1">
      <alignment horizontal="left" vertical="center"/>
    </xf>
    <xf numFmtId="0" fontId="27" fillId="0" borderId="34" xfId="49" applyFont="1" applyBorder="1" applyAlignment="1">
      <alignment vertical="center"/>
    </xf>
    <xf numFmtId="0" fontId="27" fillId="0" borderId="32" xfId="49" applyFont="1" applyBorder="1" applyAlignment="1">
      <alignment vertical="center"/>
    </xf>
    <xf numFmtId="0" fontId="27" fillId="0" borderId="35" xfId="49" applyFont="1" applyBorder="1" applyAlignment="1">
      <alignment vertical="center"/>
    </xf>
    <xf numFmtId="0" fontId="27" fillId="0" borderId="42" xfId="49" applyFont="1" applyFill="1" applyBorder="1" applyAlignment="1">
      <alignment horizontal="left" vertical="center"/>
    </xf>
    <xf numFmtId="0" fontId="27" fillId="0" borderId="16" xfId="49" applyFont="1" applyFill="1" applyBorder="1" applyAlignment="1">
      <alignment horizontal="left" vertical="center"/>
    </xf>
    <xf numFmtId="0" fontId="27" fillId="0" borderId="43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0" xfId="49" applyFont="1" applyBorder="1" applyAlignment="1">
      <alignment vertical="center"/>
    </xf>
    <xf numFmtId="0" fontId="27" fillId="0" borderId="31" xfId="49" applyFont="1" applyFill="1" applyBorder="1" applyAlignment="1">
      <alignment horizontal="left" vertical="center"/>
    </xf>
    <xf numFmtId="0" fontId="27" fillId="0" borderId="32" xfId="49" applyFont="1" applyFill="1" applyBorder="1" applyAlignment="1">
      <alignment horizontal="left" vertical="center"/>
    </xf>
    <xf numFmtId="0" fontId="27" fillId="0" borderId="33" xfId="49" applyFont="1" applyFill="1" applyBorder="1" applyAlignment="1">
      <alignment horizontal="left" vertical="center"/>
    </xf>
    <xf numFmtId="0" fontId="27" fillId="0" borderId="44" xfId="49" applyFont="1" applyFill="1" applyBorder="1" applyAlignment="1">
      <alignment horizontal="left" vertical="center"/>
    </xf>
    <xf numFmtId="0" fontId="27" fillId="0" borderId="37" xfId="49" applyFont="1" applyFill="1" applyBorder="1" applyAlignment="1">
      <alignment horizontal="left" vertical="center"/>
    </xf>
    <xf numFmtId="0" fontId="27" fillId="0" borderId="95" xfId="49" applyFont="1" applyBorder="1" applyAlignment="1">
      <alignment vertical="center"/>
    </xf>
    <xf numFmtId="0" fontId="27" fillId="0" borderId="38" xfId="49" applyFont="1" applyBorder="1" applyAlignment="1">
      <alignment vertical="center"/>
    </xf>
    <xf numFmtId="0" fontId="54" fillId="0" borderId="15" xfId="0" applyFont="1" applyFill="1" applyBorder="1" applyAlignment="1">
      <alignment horizontal="left" vertical="center"/>
    </xf>
    <xf numFmtId="0" fontId="26" fillId="0" borderId="10" xfId="49" applyFont="1" applyBorder="1" applyAlignment="1">
      <alignment horizontal="center" vertical="center"/>
    </xf>
    <xf numFmtId="0" fontId="26" fillId="0" borderId="11" xfId="49" applyFont="1" applyBorder="1" applyAlignment="1">
      <alignment horizontal="center" vertical="center"/>
    </xf>
    <xf numFmtId="0" fontId="53" fillId="32" borderId="36" xfId="0" applyFont="1" applyFill="1" applyBorder="1" applyAlignment="1">
      <alignment horizontal="center" vertical="center"/>
    </xf>
    <xf numFmtId="0" fontId="27" fillId="0" borderId="24" xfId="49" applyFont="1" applyFill="1" applyBorder="1" applyAlignment="1">
      <alignment horizontal="left" vertical="center"/>
    </xf>
    <xf numFmtId="0" fontId="27" fillId="0" borderId="28" xfId="49" applyFont="1" applyFill="1" applyBorder="1" applyAlignment="1">
      <alignment horizontal="left" vertical="center"/>
    </xf>
    <xf numFmtId="0" fontId="53" fillId="32" borderId="124" xfId="0" applyFont="1" applyFill="1" applyBorder="1" applyAlignment="1">
      <alignment horizontal="center" vertical="center"/>
    </xf>
    <xf numFmtId="49" fontId="24" fillId="26" borderId="124" xfId="0" applyNumberFormat="1" applyFont="1" applyFill="1" applyBorder="1" applyAlignment="1">
      <alignment horizontal="center" vertical="center"/>
    </xf>
    <xf numFmtId="0" fontId="53" fillId="32" borderId="100" xfId="0" applyFont="1" applyFill="1" applyBorder="1" applyAlignment="1">
      <alignment horizontal="center" vertical="center"/>
    </xf>
    <xf numFmtId="0" fontId="26" fillId="0" borderId="45" xfId="49" applyFont="1" applyFill="1" applyBorder="1" applyAlignment="1">
      <alignment horizontal="center" vertical="center" textRotation="255" wrapText="1" shrinkToFit="1"/>
    </xf>
    <xf numFmtId="0" fontId="26" fillId="0" borderId="91" xfId="49" applyFont="1" applyFill="1" applyBorder="1" applyAlignment="1">
      <alignment horizontal="center" vertical="center" textRotation="255" wrapText="1" shrinkToFit="1"/>
    </xf>
    <xf numFmtId="0" fontId="26" fillId="0" borderId="25" xfId="49" applyFont="1" applyFill="1" applyBorder="1" applyAlignment="1">
      <alignment horizontal="center" vertical="center" textRotation="255" wrapText="1" shrinkToFit="1"/>
    </xf>
    <xf numFmtId="0" fontId="27" fillId="0" borderId="75" xfId="49" applyFont="1" applyBorder="1" applyAlignment="1">
      <alignment vertical="center"/>
    </xf>
    <xf numFmtId="0" fontId="27" fillId="0" borderId="76" xfId="49" applyFont="1" applyBorder="1" applyAlignment="1">
      <alignment vertical="center"/>
    </xf>
    <xf numFmtId="0" fontId="27" fillId="0" borderId="73" xfId="0" applyFont="1" applyBorder="1" applyAlignment="1">
      <alignment vertical="center"/>
    </xf>
    <xf numFmtId="0" fontId="27" fillId="0" borderId="84" xfId="0" applyFont="1" applyBorder="1" applyAlignment="1">
      <alignment vertical="center"/>
    </xf>
    <xf numFmtId="0" fontId="27" fillId="0" borderId="105" xfId="49" applyFont="1" applyBorder="1" applyAlignment="1">
      <alignment vertical="center"/>
    </xf>
    <xf numFmtId="0" fontId="27" fillId="0" borderId="106" xfId="49" applyFont="1" applyBorder="1" applyAlignment="1">
      <alignment vertical="center"/>
    </xf>
    <xf numFmtId="0" fontId="27" fillId="0" borderId="82" xfId="49" applyFont="1" applyBorder="1" applyAlignment="1">
      <alignment vertical="center"/>
    </xf>
    <xf numFmtId="0" fontId="27" fillId="0" borderId="86" xfId="49" applyFont="1" applyBorder="1" applyAlignment="1">
      <alignment vertical="center"/>
    </xf>
    <xf numFmtId="0" fontId="27" fillId="0" borderId="58" xfId="49" applyFont="1" applyFill="1" applyBorder="1" applyAlignment="1">
      <alignment horizontal="left" vertical="center"/>
    </xf>
    <xf numFmtId="0" fontId="27" fillId="0" borderId="36" xfId="49" applyFont="1" applyFill="1" applyBorder="1" applyAlignment="1">
      <alignment horizontal="left" vertical="center"/>
    </xf>
    <xf numFmtId="0" fontId="27" fillId="0" borderId="74" xfId="49" applyFont="1" applyFill="1" applyBorder="1" applyAlignment="1">
      <alignment horizontal="left" vertical="center"/>
    </xf>
    <xf numFmtId="0" fontId="26" fillId="0" borderId="67" xfId="49" applyFont="1" applyBorder="1" applyAlignment="1">
      <alignment horizontal="center" vertical="center" textRotation="255"/>
    </xf>
    <xf numFmtId="0" fontId="26" fillId="0" borderId="44" xfId="49" applyFont="1" applyBorder="1" applyAlignment="1">
      <alignment horizontal="center" vertical="center" textRotation="255"/>
    </xf>
    <xf numFmtId="0" fontId="26" fillId="0" borderId="58" xfId="49" applyFont="1" applyBorder="1" applyAlignment="1">
      <alignment horizontal="center" vertical="center" textRotation="255"/>
    </xf>
    <xf numFmtId="0" fontId="27" fillId="0" borderId="12" xfId="49" applyFont="1" applyFill="1" applyBorder="1" applyAlignment="1">
      <alignment horizontal="center" vertical="center"/>
    </xf>
    <xf numFmtId="0" fontId="27" fillId="25" borderId="44" xfId="49" applyFont="1" applyFill="1" applyBorder="1" applyAlignment="1">
      <alignment horizontal="left" vertical="center"/>
    </xf>
    <xf numFmtId="0" fontId="27" fillId="25" borderId="0" xfId="49" applyFont="1" applyFill="1" applyBorder="1" applyAlignment="1">
      <alignment horizontal="left" vertical="center"/>
    </xf>
    <xf numFmtId="0" fontId="21" fillId="0" borderId="79" xfId="0" applyFont="1" applyFill="1" applyBorder="1" applyAlignment="1">
      <alignment vertical="center"/>
    </xf>
    <xf numFmtId="0" fontId="21" fillId="0" borderId="36" xfId="0" applyFont="1" applyFill="1" applyBorder="1" applyAlignment="1">
      <alignment vertical="center"/>
    </xf>
    <xf numFmtId="0" fontId="21" fillId="0" borderId="59" xfId="0" applyFont="1" applyFill="1" applyBorder="1" applyAlignment="1">
      <alignment vertical="center"/>
    </xf>
    <xf numFmtId="0" fontId="27" fillId="0" borderId="102" xfId="49" applyFont="1" applyBorder="1" applyAlignment="1">
      <alignment vertical="center"/>
    </xf>
    <xf numFmtId="0" fontId="27" fillId="0" borderId="103" xfId="49" applyFont="1" applyBorder="1" applyAlignment="1">
      <alignment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2" fillId="0" borderId="18" xfId="49" applyFont="1" applyFill="1" applyBorder="1" applyAlignment="1">
      <alignment horizontal="center" vertical="center"/>
    </xf>
    <xf numFmtId="0" fontId="22" fillId="0" borderId="19" xfId="49" applyFont="1" applyFill="1" applyBorder="1" applyAlignment="1">
      <alignment horizontal="center" vertical="center"/>
    </xf>
    <xf numFmtId="0" fontId="22" fillId="0" borderId="20" xfId="49" applyFont="1" applyFill="1" applyBorder="1" applyAlignment="1">
      <alignment horizontal="center" vertical="center"/>
    </xf>
    <xf numFmtId="182" fontId="25" fillId="0" borderId="10" xfId="0" applyNumberFormat="1" applyFont="1" applyBorder="1" applyAlignment="1">
      <alignment horizontal="center" vertical="center"/>
    </xf>
    <xf numFmtId="0" fontId="25" fillId="0" borderId="70" xfId="49" applyFont="1" applyBorder="1" applyAlignment="1">
      <alignment horizontal="center" vertical="center"/>
    </xf>
    <xf numFmtId="55" fontId="25" fillId="26" borderId="10" xfId="0" applyNumberFormat="1" applyFont="1" applyFill="1" applyBorder="1" applyAlignment="1">
      <alignment horizontal="center" vertical="center"/>
    </xf>
    <xf numFmtId="55" fontId="25" fillId="26" borderId="11" xfId="0" applyNumberFormat="1" applyFont="1" applyFill="1" applyBorder="1" applyAlignment="1">
      <alignment horizontal="center" vertical="center"/>
    </xf>
    <xf numFmtId="38" fontId="26" fillId="0" borderId="10" xfId="34" applyFont="1" applyBorder="1" applyAlignment="1">
      <alignment horizontal="center" vertical="center" wrapText="1"/>
    </xf>
    <xf numFmtId="182" fontId="25" fillId="0" borderId="10" xfId="49" applyNumberFormat="1" applyFont="1" applyBorder="1" applyAlignment="1">
      <alignment horizontal="center" vertical="center"/>
    </xf>
    <xf numFmtId="0" fontId="11" fillId="0" borderId="17" xfId="47" applyBorder="1" applyAlignment="1">
      <alignment horizontal="center" vertical="center"/>
    </xf>
    <xf numFmtId="0" fontId="25" fillId="0" borderId="70" xfId="49" applyNumberFormat="1" applyFont="1" applyBorder="1" applyAlignment="1">
      <alignment horizontal="left" vertical="center"/>
    </xf>
    <xf numFmtId="0" fontId="25" fillId="0" borderId="10" xfId="49" applyNumberFormat="1" applyFont="1" applyBorder="1" applyAlignment="1">
      <alignment horizontal="left" vertical="center"/>
    </xf>
    <xf numFmtId="0" fontId="25" fillId="0" borderId="11" xfId="49" applyNumberFormat="1" applyFont="1" applyBorder="1" applyAlignment="1">
      <alignment horizontal="left" vertical="center"/>
    </xf>
    <xf numFmtId="0" fontId="0" fillId="0" borderId="9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7" fillId="0" borderId="70" xfId="49" applyFont="1" applyFill="1" applyBorder="1" applyAlignment="1">
      <alignment vertical="center" shrinkToFit="1"/>
    </xf>
    <xf numFmtId="0" fontId="27" fillId="0" borderId="10" xfId="49" applyFont="1" applyFill="1" applyBorder="1" applyAlignment="1">
      <alignment vertical="center" shrinkToFit="1"/>
    </xf>
    <xf numFmtId="0" fontId="27" fillId="0" borderId="11" xfId="49" applyFont="1" applyFill="1" applyBorder="1" applyAlignment="1">
      <alignment vertical="center" shrinkToFit="1"/>
    </xf>
    <xf numFmtId="0" fontId="26" fillId="0" borderId="67" xfId="49" applyFont="1" applyFill="1" applyBorder="1" applyAlignment="1">
      <alignment horizontal="center" vertical="center" textRotation="255"/>
    </xf>
    <xf numFmtId="0" fontId="26" fillId="0" borderId="44" xfId="49" applyFont="1" applyFill="1" applyBorder="1" applyAlignment="1">
      <alignment horizontal="center" vertical="center" textRotation="255"/>
    </xf>
    <xf numFmtId="0" fontId="26" fillId="0" borderId="58" xfId="49" applyFont="1" applyFill="1" applyBorder="1" applyAlignment="1">
      <alignment horizontal="center" vertical="center" textRotation="255"/>
    </xf>
    <xf numFmtId="0" fontId="26" fillId="0" borderId="45" xfId="49" applyFont="1" applyBorder="1" applyAlignment="1">
      <alignment vertical="center" textRotation="255"/>
    </xf>
    <xf numFmtId="0" fontId="26" fillId="0" borderId="91" xfId="49" applyFont="1" applyBorder="1" applyAlignment="1">
      <alignment vertical="center" textRotation="255"/>
    </xf>
    <xf numFmtId="0" fontId="26" fillId="0" borderId="25" xfId="49" applyFont="1" applyBorder="1" applyAlignment="1">
      <alignment vertical="center" textRotation="255"/>
    </xf>
    <xf numFmtId="0" fontId="22" fillId="24" borderId="101" xfId="0" applyFont="1" applyFill="1" applyBorder="1" applyAlignment="1">
      <alignment horizontal="center" vertical="center"/>
    </xf>
    <xf numFmtId="0" fontId="22" fillId="24" borderId="125" xfId="0" applyFont="1" applyFill="1" applyBorder="1" applyAlignment="1">
      <alignment horizontal="center" vertical="center"/>
    </xf>
    <xf numFmtId="0" fontId="27" fillId="0" borderId="73" xfId="49" applyFont="1" applyBorder="1" applyAlignment="1">
      <alignment horizontal="center" vertical="center"/>
    </xf>
    <xf numFmtId="0" fontId="27" fillId="0" borderId="84" xfId="49" applyFont="1" applyBorder="1" applyAlignment="1">
      <alignment horizontal="center" vertical="center"/>
    </xf>
    <xf numFmtId="0" fontId="26" fillId="0" borderId="29" xfId="49" applyFont="1" applyBorder="1" applyAlignment="1">
      <alignment horizontal="center" vertical="center" textRotation="255"/>
    </xf>
    <xf numFmtId="0" fontId="26" fillId="0" borderId="13" xfId="49" applyFont="1" applyBorder="1" applyAlignment="1">
      <alignment horizontal="center" vertical="center" textRotation="255"/>
    </xf>
    <xf numFmtId="0" fontId="26" fillId="0" borderId="18" xfId="49" applyFont="1" applyBorder="1" applyAlignment="1">
      <alignment horizontal="center" vertical="center" textRotation="255"/>
    </xf>
    <xf numFmtId="176" fontId="27" fillId="0" borderId="17" xfId="49" applyNumberFormat="1" applyFont="1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25" xfId="0" applyBorder="1" applyAlignment="1">
      <alignment vertical="center"/>
    </xf>
    <xf numFmtId="0" fontId="27" fillId="0" borderId="70" xfId="49" applyFont="1" applyBorder="1" applyAlignment="1">
      <alignment horizontal="center" vertical="center"/>
    </xf>
    <xf numFmtId="0" fontId="28" fillId="0" borderId="0" xfId="49" applyFont="1" applyFill="1" applyAlignment="1">
      <alignment horizontal="center" vertical="center"/>
    </xf>
    <xf numFmtId="0" fontId="55" fillId="0" borderId="45" xfId="49" applyFont="1" applyFill="1" applyBorder="1" applyAlignment="1">
      <alignment horizontal="center" vertical="center" textRotation="255" wrapText="1" shrinkToFit="1"/>
    </xf>
    <xf numFmtId="0" fontId="55" fillId="0" borderId="91" xfId="49" applyFont="1" applyFill="1" applyBorder="1" applyAlignment="1">
      <alignment horizontal="center" vertical="center" textRotation="255" wrapText="1" shrinkToFit="1"/>
    </xf>
    <xf numFmtId="0" fontId="55" fillId="0" borderId="25" xfId="49" applyFont="1" applyFill="1" applyBorder="1" applyAlignment="1">
      <alignment horizontal="center" vertical="center" textRotation="255" wrapText="1" shrinkToFit="1"/>
    </xf>
    <xf numFmtId="0" fontId="27" fillId="0" borderId="105" xfId="49" applyFont="1" applyBorder="1" applyAlignment="1">
      <alignment horizontal="center" vertical="center"/>
    </xf>
    <xf numFmtId="0" fontId="27" fillId="0" borderId="106" xfId="49" applyFont="1" applyBorder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通貨 2" xfId="45"/>
    <cellStyle name="入力" xfId="46" builtinId="20" customBuiltin="1"/>
    <cellStyle name="標準" xfId="0" builtinId="0"/>
    <cellStyle name="標準 2" xfId="47"/>
    <cellStyle name="標準 3" xfId="48"/>
    <cellStyle name="標準_八幡東区配布表H19.3" xfId="49"/>
    <cellStyle name="良い" xfId="50" builtinId="26" customBuiltin="1"/>
  </cellStyles>
  <dxfs count="1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NOC_USER\AppData\Local\Microsoft\Windows\Temporary%20Internet%20Files\Content.Outlook\8E7KDAHS\2020.03_&#12469;&#12531;&#12487;&#12540;&#21271;&#20061;&#24030;%20&#37197;&#24067;&#37096;&#25968;&#34920;&#12304;&#12362;&#23458;&#27096;&#29992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"/>
      <sheetName val="集計表"/>
      <sheetName val="門司区"/>
      <sheetName val="小倉北区①"/>
      <sheetName val="小倉北区②"/>
      <sheetName val="小倉南区①"/>
      <sheetName val="小倉南区②"/>
      <sheetName val="戸畑区・八幡東区"/>
      <sheetName val="苅田町・中間市・遠賀郡"/>
      <sheetName val="八幡西区①"/>
      <sheetName val="八幡西区②・若松区"/>
      <sheetName val="Sheet1"/>
    </sheetNames>
    <sheetDataSet>
      <sheetData sheetId="0">
        <row r="3">
          <cell r="A3">
            <v>2020</v>
          </cell>
        </row>
        <row r="4">
          <cell r="L4" t="str">
            <v>（水）</v>
          </cell>
          <cell r="P4" t="str">
            <v>（金）</v>
          </cell>
        </row>
      </sheetData>
      <sheetData sheetId="1"/>
      <sheetData sheetId="2"/>
      <sheetData sheetId="3"/>
      <sheetData sheetId="4"/>
      <sheetData sheetId="5">
        <row r="69">
          <cell r="S69">
            <v>45480</v>
          </cell>
        </row>
      </sheetData>
      <sheetData sheetId="6">
        <row r="57">
          <cell r="S57">
            <v>32960</v>
          </cell>
        </row>
      </sheetData>
      <sheetData sheetId="7"/>
      <sheetData sheetId="8"/>
      <sheetData sheetId="9">
        <row r="75">
          <cell r="S75">
            <v>57530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Z43"/>
  <sheetViews>
    <sheetView showZeros="0" tabSelected="1" zoomScale="75" zoomScaleNormal="75" workbookViewId="0">
      <selection activeCell="S15" sqref="S15"/>
    </sheetView>
  </sheetViews>
  <sheetFormatPr defaultRowHeight="13.5"/>
  <cols>
    <col min="1" max="1" width="9.75" style="97" customWidth="1"/>
    <col min="2" max="2" width="6.625" style="97" customWidth="1"/>
    <col min="3" max="4" width="6.125" style="97" customWidth="1"/>
    <col min="5" max="10" width="5.625" style="97" customWidth="1"/>
    <col min="11" max="11" width="7.375" style="97" customWidth="1"/>
    <col min="12" max="15" width="5.625" style="97" customWidth="1"/>
    <col min="16" max="16384" width="9" style="97"/>
  </cols>
  <sheetData>
    <row r="1" spans="1:26" ht="19.5" customHeight="1">
      <c r="A1" s="512" t="str">
        <f>C11</f>
        <v>（株）毎日メディアサービス</v>
      </c>
      <c r="B1" s="513"/>
      <c r="C1" s="513"/>
      <c r="D1" s="514"/>
      <c r="E1" s="96"/>
      <c r="F1" s="96"/>
      <c r="G1" s="96"/>
      <c r="H1" s="96"/>
      <c r="I1" s="96"/>
      <c r="J1" s="96"/>
      <c r="K1" s="539" t="s">
        <v>1749</v>
      </c>
      <c r="L1" s="539"/>
      <c r="M1" s="540">
        <v>43958</v>
      </c>
      <c r="N1" s="540"/>
      <c r="O1" s="540"/>
    </row>
    <row r="2" spans="1:26" ht="27.75" customHeight="1">
      <c r="A2" s="515"/>
      <c r="B2" s="516"/>
      <c r="C2" s="516"/>
      <c r="D2" s="517"/>
      <c r="E2" s="537" t="s">
        <v>1750</v>
      </c>
      <c r="F2" s="538"/>
      <c r="G2" s="538"/>
      <c r="H2" s="538"/>
      <c r="I2" s="538"/>
      <c r="J2" s="538"/>
      <c r="K2" s="518" t="s">
        <v>1751</v>
      </c>
      <c r="L2" s="519"/>
      <c r="M2" s="98"/>
      <c r="N2" s="98"/>
      <c r="O2" s="98"/>
    </row>
    <row r="3" spans="1:26" ht="7.5" customHeight="1">
      <c r="A3" s="99"/>
      <c r="B3" s="99"/>
      <c r="C3" s="99"/>
      <c r="D3" s="99"/>
      <c r="E3" s="100"/>
      <c r="F3" s="100"/>
      <c r="G3" s="101"/>
      <c r="H3" s="101"/>
      <c r="I3" s="101"/>
      <c r="J3" s="101"/>
      <c r="K3" s="102"/>
      <c r="L3" s="103"/>
      <c r="M3" s="104"/>
      <c r="N3" s="104"/>
      <c r="O3" s="104"/>
    </row>
    <row r="4" spans="1:26" ht="25.5" customHeight="1">
      <c r="A4" s="520" t="s">
        <v>1752</v>
      </c>
      <c r="B4" s="521"/>
      <c r="C4" s="521"/>
      <c r="D4" s="105"/>
      <c r="E4" s="520" t="s">
        <v>1753</v>
      </c>
      <c r="F4" s="522"/>
      <c r="G4" s="522"/>
      <c r="H4" s="105"/>
      <c r="I4" s="520" t="s">
        <v>1754</v>
      </c>
      <c r="J4" s="521"/>
      <c r="K4" s="521"/>
      <c r="L4" s="105"/>
      <c r="M4" s="520" t="s">
        <v>1755</v>
      </c>
      <c r="N4" s="521"/>
      <c r="O4" s="521"/>
    </row>
    <row r="5" spans="1:26" ht="10.5" customHeight="1" thickBo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26" ht="23.1" customHeight="1">
      <c r="A6" s="541" t="s">
        <v>1735</v>
      </c>
      <c r="B6" s="542"/>
      <c r="C6" s="543">
        <v>43988</v>
      </c>
      <c r="D6" s="543"/>
      <c r="E6" s="543"/>
      <c r="F6" s="111" t="s">
        <v>2576</v>
      </c>
      <c r="G6" s="544" t="s">
        <v>1736</v>
      </c>
      <c r="H6" s="545"/>
      <c r="I6" s="472">
        <f>SUM(C6-3)</f>
        <v>43985</v>
      </c>
      <c r="J6" s="472"/>
      <c r="K6" s="207" t="s">
        <v>2574</v>
      </c>
      <c r="L6" s="206" t="s">
        <v>2575</v>
      </c>
      <c r="M6" s="473">
        <f>SUM(C6-1)</f>
        <v>43987</v>
      </c>
      <c r="N6" s="474"/>
      <c r="O6" s="208" t="s">
        <v>1756</v>
      </c>
    </row>
    <row r="7" spans="1:26" ht="23.1" customHeight="1">
      <c r="A7" s="486" t="s">
        <v>54</v>
      </c>
      <c r="B7" s="487"/>
      <c r="C7" s="523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5"/>
    </row>
    <row r="8" spans="1:26" ht="23.1" customHeight="1">
      <c r="A8" s="486" t="s">
        <v>1757</v>
      </c>
      <c r="B8" s="487"/>
      <c r="C8" s="523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5"/>
    </row>
    <row r="9" spans="1:26" ht="23.1" customHeight="1">
      <c r="A9" s="486" t="s">
        <v>20</v>
      </c>
      <c r="B9" s="487"/>
      <c r="C9" s="528"/>
      <c r="D9" s="529"/>
      <c r="E9" s="529"/>
      <c r="F9" s="530"/>
      <c r="G9" s="531"/>
      <c r="H9" s="532" t="s">
        <v>1737</v>
      </c>
      <c r="I9" s="533"/>
      <c r="J9" s="534">
        <f>H40</f>
        <v>0</v>
      </c>
      <c r="K9" s="535"/>
      <c r="L9" s="535"/>
      <c r="M9" s="535"/>
      <c r="N9" s="535"/>
      <c r="O9" s="536"/>
    </row>
    <row r="10" spans="1:26" ht="23.1" customHeight="1">
      <c r="A10" s="486" t="s">
        <v>1759</v>
      </c>
      <c r="B10" s="487"/>
      <c r="C10" s="481" t="s">
        <v>1760</v>
      </c>
      <c r="D10" s="482"/>
      <c r="E10" s="453"/>
      <c r="F10" s="480"/>
      <c r="G10" s="481" t="s">
        <v>1761</v>
      </c>
      <c r="H10" s="482"/>
      <c r="I10" s="453"/>
      <c r="J10" s="480"/>
      <c r="K10" s="483" t="s">
        <v>2379</v>
      </c>
      <c r="L10" s="484"/>
      <c r="M10" s="485"/>
      <c r="N10" s="453"/>
      <c r="O10" s="454"/>
      <c r="Q10"/>
      <c r="R10"/>
      <c r="S10"/>
      <c r="T10"/>
      <c r="U10"/>
      <c r="V10"/>
      <c r="W10"/>
      <c r="X10"/>
      <c r="Y10"/>
      <c r="Z10"/>
    </row>
    <row r="11" spans="1:26" ht="23.1" customHeight="1" thickBot="1">
      <c r="A11" s="469" t="s">
        <v>1758</v>
      </c>
      <c r="B11" s="470"/>
      <c r="C11" s="489" t="s">
        <v>1762</v>
      </c>
      <c r="D11" s="489"/>
      <c r="E11" s="489"/>
      <c r="F11" s="489"/>
      <c r="G11" s="489"/>
      <c r="H11" s="489"/>
      <c r="I11" s="489"/>
      <c r="J11" s="488" t="s">
        <v>1763</v>
      </c>
      <c r="K11" s="488"/>
      <c r="L11" s="488"/>
      <c r="M11" s="490"/>
      <c r="N11" s="490"/>
      <c r="O11" s="491"/>
      <c r="Q11"/>
      <c r="R11"/>
      <c r="S11"/>
      <c r="T11"/>
      <c r="U11"/>
      <c r="V11"/>
      <c r="W11"/>
      <c r="X11"/>
      <c r="Y11"/>
      <c r="Z11"/>
    </row>
    <row r="12" spans="1:26" ht="23.1" customHeight="1">
      <c r="A12" s="455" t="s">
        <v>1773</v>
      </c>
      <c r="B12" s="456"/>
      <c r="C12" s="497" t="s">
        <v>1774</v>
      </c>
      <c r="D12" s="498"/>
      <c r="E12" s="526" t="s">
        <v>1768</v>
      </c>
      <c r="F12" s="527"/>
      <c r="G12" s="109"/>
      <c r="H12" s="109" t="s">
        <v>1769</v>
      </c>
      <c r="I12" s="109"/>
      <c r="J12" s="110" t="s">
        <v>1770</v>
      </c>
      <c r="K12" s="110"/>
      <c r="L12" s="110" t="s">
        <v>1771</v>
      </c>
      <c r="M12" s="110"/>
      <c r="N12" s="110" t="s">
        <v>1772</v>
      </c>
      <c r="O12" s="113"/>
      <c r="P12" s="106"/>
      <c r="Q12" s="107"/>
      <c r="R12"/>
      <c r="S12"/>
      <c r="T12"/>
      <c r="U12"/>
      <c r="V12"/>
      <c r="W12"/>
      <c r="X12"/>
      <c r="Y12"/>
      <c r="Z12"/>
    </row>
    <row r="13" spans="1:26" ht="23.1" customHeight="1">
      <c r="A13" s="457"/>
      <c r="B13" s="458"/>
      <c r="C13" s="499"/>
      <c r="D13" s="500"/>
      <c r="E13" s="465" t="s">
        <v>1765</v>
      </c>
      <c r="F13" s="466"/>
      <c r="G13" s="492"/>
      <c r="H13" s="492"/>
      <c r="I13" s="492"/>
      <c r="J13" s="492"/>
      <c r="K13" s="492"/>
      <c r="L13" s="492"/>
      <c r="M13" s="492"/>
      <c r="N13" s="492"/>
      <c r="O13" s="493"/>
      <c r="P13" s="106"/>
      <c r="Q13" s="107"/>
      <c r="R13"/>
      <c r="S13"/>
      <c r="T13"/>
      <c r="U13"/>
      <c r="V13"/>
      <c r="W13"/>
      <c r="X13"/>
      <c r="Y13"/>
      <c r="Z13"/>
    </row>
    <row r="14" spans="1:26" ht="23.1" customHeight="1">
      <c r="A14" s="457"/>
      <c r="B14" s="458"/>
      <c r="C14" s="499"/>
      <c r="D14" s="500"/>
      <c r="E14" s="465" t="s">
        <v>1766</v>
      </c>
      <c r="F14" s="466"/>
      <c r="G14" s="503"/>
      <c r="H14" s="503"/>
      <c r="I14" s="503"/>
      <c r="J14" s="503"/>
      <c r="K14" s="503"/>
      <c r="L14" s="503"/>
      <c r="M14" s="503"/>
      <c r="N14" s="503"/>
      <c r="O14" s="504"/>
      <c r="P14" s="106"/>
      <c r="Q14" s="107"/>
      <c r="R14"/>
      <c r="S14"/>
      <c r="T14"/>
      <c r="U14"/>
      <c r="V14"/>
      <c r="W14"/>
      <c r="X14"/>
      <c r="Y14"/>
      <c r="Z14"/>
    </row>
    <row r="15" spans="1:26" ht="23.1" customHeight="1">
      <c r="A15" s="457"/>
      <c r="B15" s="458"/>
      <c r="C15" s="501"/>
      <c r="D15" s="502"/>
      <c r="E15" s="467" t="s">
        <v>1767</v>
      </c>
      <c r="F15" s="468"/>
      <c r="G15" s="505"/>
      <c r="H15" s="506"/>
      <c r="I15" s="506"/>
      <c r="J15" s="506"/>
      <c r="K15" s="506"/>
      <c r="L15" s="506"/>
      <c r="M15" s="506"/>
      <c r="N15" s="506"/>
      <c r="O15" s="507"/>
      <c r="P15" s="106"/>
      <c r="Q15" s="107"/>
      <c r="R15"/>
      <c r="S15"/>
      <c r="T15"/>
      <c r="U15"/>
      <c r="V15"/>
      <c r="W15"/>
      <c r="X15"/>
      <c r="Y15"/>
      <c r="Z15"/>
    </row>
    <row r="16" spans="1:26" ht="23.1" customHeight="1">
      <c r="A16" s="457"/>
      <c r="B16" s="458"/>
      <c r="C16" s="461" t="s">
        <v>1764</v>
      </c>
      <c r="D16" s="462"/>
      <c r="E16" s="463" t="s">
        <v>1768</v>
      </c>
      <c r="F16" s="464"/>
      <c r="G16" s="114"/>
      <c r="H16" s="114" t="s">
        <v>1769</v>
      </c>
      <c r="I16" s="114"/>
      <c r="J16" s="133" t="s">
        <v>1770</v>
      </c>
      <c r="K16" s="133"/>
      <c r="L16" s="133" t="s">
        <v>1771</v>
      </c>
      <c r="M16" s="133"/>
      <c r="N16" s="133" t="s">
        <v>1772</v>
      </c>
      <c r="O16" s="134"/>
      <c r="P16" s="106"/>
      <c r="Q16" s="107"/>
      <c r="R16"/>
      <c r="S16"/>
      <c r="T16"/>
      <c r="U16"/>
      <c r="V16"/>
      <c r="W16"/>
      <c r="X16"/>
      <c r="Y16"/>
      <c r="Z16"/>
    </row>
    <row r="17" spans="1:26" ht="23.1" customHeight="1">
      <c r="A17" s="459"/>
      <c r="B17" s="460"/>
      <c r="C17" s="461" t="s">
        <v>2380</v>
      </c>
      <c r="D17" s="462"/>
      <c r="E17" s="463" t="s">
        <v>1768</v>
      </c>
      <c r="F17" s="464"/>
      <c r="G17" s="114"/>
      <c r="H17" s="114" t="s">
        <v>1769</v>
      </c>
      <c r="I17" s="114"/>
      <c r="J17" s="133" t="s">
        <v>1770</v>
      </c>
      <c r="K17" s="133"/>
      <c r="L17" s="133" t="s">
        <v>1771</v>
      </c>
      <c r="M17" s="133"/>
      <c r="N17" s="133" t="s">
        <v>1772</v>
      </c>
      <c r="O17" s="134"/>
      <c r="P17" s="106"/>
      <c r="Q17" s="107"/>
      <c r="R17"/>
      <c r="S17"/>
      <c r="T17"/>
      <c r="U17"/>
      <c r="V17"/>
      <c r="W17"/>
      <c r="X17"/>
      <c r="Y17"/>
      <c r="Z17"/>
    </row>
    <row r="18" spans="1:26" ht="23.1" customHeight="1" thickBot="1">
      <c r="A18" s="469" t="s">
        <v>1779</v>
      </c>
      <c r="B18" s="470"/>
      <c r="C18" s="494" t="s">
        <v>2547</v>
      </c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6"/>
      <c r="P18" s="106"/>
      <c r="Q18" s="107"/>
      <c r="R18"/>
      <c r="S18"/>
      <c r="T18"/>
      <c r="U18"/>
      <c r="V18"/>
      <c r="W18"/>
      <c r="X18"/>
      <c r="Y18"/>
      <c r="Z18"/>
    </row>
    <row r="19" spans="1:26" ht="7.5" customHeight="1" thickBot="1">
      <c r="A19" s="107"/>
      <c r="B19" s="107"/>
      <c r="C19" s="107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12"/>
      <c r="O19" s="112"/>
      <c r="P19" s="106"/>
      <c r="Q19" s="106"/>
      <c r="S19"/>
      <c r="T19"/>
    </row>
    <row r="20" spans="1:26" ht="23.1" customHeight="1">
      <c r="A20" s="135" t="s">
        <v>1775</v>
      </c>
      <c r="B20" s="451" t="s">
        <v>1776</v>
      </c>
      <c r="C20" s="452"/>
      <c r="D20" s="451" t="s">
        <v>1783</v>
      </c>
      <c r="E20" s="452"/>
      <c r="F20" s="451" t="s">
        <v>1784</v>
      </c>
      <c r="G20" s="452"/>
      <c r="H20" s="451" t="s">
        <v>1775</v>
      </c>
      <c r="I20" s="452"/>
      <c r="J20" s="451" t="s">
        <v>1776</v>
      </c>
      <c r="K20" s="452"/>
      <c r="L20" s="451" t="s">
        <v>1783</v>
      </c>
      <c r="M20" s="452"/>
      <c r="N20" s="451" t="s">
        <v>1784</v>
      </c>
      <c r="O20" s="471"/>
      <c r="P20" s="106"/>
      <c r="Q20" s="106"/>
    </row>
    <row r="21" spans="1:26" ht="23.1" customHeight="1">
      <c r="A21" s="475" t="s">
        <v>1760</v>
      </c>
      <c r="B21" s="476" t="s">
        <v>1777</v>
      </c>
      <c r="C21" s="477"/>
      <c r="D21" s="478">
        <f>SUM(集計表!K15)</f>
        <v>32640</v>
      </c>
      <c r="E21" s="479"/>
      <c r="F21" s="548">
        <f>SUM(集計表!N15)</f>
        <v>0</v>
      </c>
      <c r="G21" s="549"/>
      <c r="H21" s="569" t="s">
        <v>2381</v>
      </c>
      <c r="I21" s="570"/>
      <c r="J21" s="508" t="s">
        <v>1785</v>
      </c>
      <c r="K21" s="509"/>
      <c r="L21" s="510">
        <f>SUM(集計表!K164)</f>
        <v>25280</v>
      </c>
      <c r="M21" s="511"/>
      <c r="N21" s="546">
        <f>SUM(集計表!N164)</f>
        <v>0</v>
      </c>
      <c r="O21" s="547"/>
      <c r="P21" s="106"/>
      <c r="Q21" s="106"/>
    </row>
    <row r="22" spans="1:26" ht="23.1" customHeight="1">
      <c r="A22" s="475"/>
      <c r="B22" s="476" t="s">
        <v>2382</v>
      </c>
      <c r="C22" s="477"/>
      <c r="D22" s="478">
        <f>SUM(集計表!K21)</f>
        <v>17530</v>
      </c>
      <c r="E22" s="479"/>
      <c r="F22" s="548">
        <f>SUM(集計表!N21)</f>
        <v>0</v>
      </c>
      <c r="G22" s="549"/>
      <c r="H22" s="571"/>
      <c r="I22" s="572"/>
      <c r="J22" s="508" t="s">
        <v>2383</v>
      </c>
      <c r="K22" s="509"/>
      <c r="L22" s="510">
        <f>SUM(集計表!K183)</f>
        <v>77210</v>
      </c>
      <c r="M22" s="511"/>
      <c r="N22" s="546">
        <f>SUM(集計表!N183)</f>
        <v>0</v>
      </c>
      <c r="O22" s="547"/>
      <c r="P22" s="106"/>
    </row>
    <row r="23" spans="1:26" ht="23.1" customHeight="1">
      <c r="A23" s="475"/>
      <c r="B23" s="476" t="s">
        <v>1778</v>
      </c>
      <c r="C23" s="477"/>
      <c r="D23" s="478">
        <f>SUM(集計表!K27)</f>
        <v>15890</v>
      </c>
      <c r="E23" s="479"/>
      <c r="F23" s="548">
        <f>SUM(集計表!N27)</f>
        <v>0</v>
      </c>
      <c r="G23" s="549"/>
      <c r="H23" s="571"/>
      <c r="I23" s="572"/>
      <c r="J23" s="508" t="s">
        <v>2384</v>
      </c>
      <c r="K23" s="509"/>
      <c r="L23" s="510">
        <f>SUM(集計表!K202)</f>
        <v>78670</v>
      </c>
      <c r="M23" s="511"/>
      <c r="N23" s="546">
        <f>SUM(集計表!N202)</f>
        <v>0</v>
      </c>
      <c r="O23" s="547"/>
      <c r="P23" s="106"/>
    </row>
    <row r="24" spans="1:26" ht="23.1" customHeight="1">
      <c r="A24" s="475"/>
      <c r="B24" s="476" t="s">
        <v>2385</v>
      </c>
      <c r="C24" s="477"/>
      <c r="D24" s="478">
        <f>SUM(集計表!K30)</f>
        <v>8280</v>
      </c>
      <c r="E24" s="479"/>
      <c r="F24" s="548">
        <f>SUM(集計表!N30)</f>
        <v>0</v>
      </c>
      <c r="G24" s="549"/>
      <c r="H24" s="571"/>
      <c r="I24" s="572"/>
      <c r="J24" s="508" t="s">
        <v>2324</v>
      </c>
      <c r="K24" s="509"/>
      <c r="L24" s="510">
        <f>SUM(集計表!K209)</f>
        <v>23370</v>
      </c>
      <c r="M24" s="511"/>
      <c r="N24" s="546">
        <f>SUM(集計表!N209)</f>
        <v>0</v>
      </c>
      <c r="O24" s="547"/>
      <c r="P24" s="106"/>
    </row>
    <row r="25" spans="1:26" ht="23.1" customHeight="1">
      <c r="A25" s="475"/>
      <c r="B25" s="476" t="s">
        <v>1781</v>
      </c>
      <c r="C25" s="477"/>
      <c r="D25" s="478">
        <f>SUM(D21:E24)</f>
        <v>74340</v>
      </c>
      <c r="E25" s="479"/>
      <c r="F25" s="548">
        <f>SUM(F21:G24)</f>
        <v>0</v>
      </c>
      <c r="G25" s="549"/>
      <c r="H25" s="571"/>
      <c r="I25" s="572"/>
      <c r="J25" s="508" t="s">
        <v>2386</v>
      </c>
      <c r="K25" s="509"/>
      <c r="L25" s="510">
        <f>SUM(集計表!K212)</f>
        <v>5400</v>
      </c>
      <c r="M25" s="511"/>
      <c r="N25" s="546">
        <f>SUM(集計表!N212)</f>
        <v>0</v>
      </c>
      <c r="O25" s="547"/>
      <c r="P25" s="106"/>
    </row>
    <row r="26" spans="1:26" ht="23.1" customHeight="1">
      <c r="A26" s="561" t="s">
        <v>1761</v>
      </c>
      <c r="B26" s="476" t="s">
        <v>2392</v>
      </c>
      <c r="C26" s="477"/>
      <c r="D26" s="478">
        <f>SUM(集計表!K49)</f>
        <v>91120</v>
      </c>
      <c r="E26" s="479"/>
      <c r="F26" s="548">
        <f>SUM(集計表!N49)</f>
        <v>0</v>
      </c>
      <c r="G26" s="549"/>
      <c r="H26" s="571"/>
      <c r="I26" s="572"/>
      <c r="J26" s="508" t="s">
        <v>2387</v>
      </c>
      <c r="K26" s="509"/>
      <c r="L26" s="510">
        <f>SUM(集計表!K219)</f>
        <v>15400</v>
      </c>
      <c r="M26" s="511"/>
      <c r="N26" s="546">
        <f>SUM(集計表!N219)</f>
        <v>0</v>
      </c>
      <c r="O26" s="547"/>
      <c r="P26" s="106"/>
      <c r="R26"/>
      <c r="S26"/>
    </row>
    <row r="27" spans="1:26" ht="23.1" customHeight="1">
      <c r="A27" s="561"/>
      <c r="B27" s="476" t="s">
        <v>827</v>
      </c>
      <c r="C27" s="477"/>
      <c r="D27" s="478">
        <f>SUM(集計表!K53)</f>
        <v>11640</v>
      </c>
      <c r="E27" s="479"/>
      <c r="F27" s="548">
        <f>SUM(集計表!N53)</f>
        <v>0</v>
      </c>
      <c r="G27" s="549"/>
      <c r="H27" s="571"/>
      <c r="I27" s="572"/>
      <c r="J27" s="508" t="s">
        <v>2388</v>
      </c>
      <c r="K27" s="509"/>
      <c r="L27" s="510">
        <f>SUM(集計表!K234)</f>
        <v>82070</v>
      </c>
      <c r="M27" s="511"/>
      <c r="N27" s="546">
        <f>SUM(集計表!N234)</f>
        <v>0</v>
      </c>
      <c r="O27" s="547"/>
      <c r="P27" s="106"/>
    </row>
    <row r="28" spans="1:26" ht="23.1" customHeight="1">
      <c r="A28" s="561"/>
      <c r="B28" s="476" t="s">
        <v>869</v>
      </c>
      <c r="C28" s="477"/>
      <c r="D28" s="478">
        <f>SUM(集計表!K58)</f>
        <v>18290</v>
      </c>
      <c r="E28" s="479"/>
      <c r="F28" s="548">
        <f>SUM(集計表!N58)</f>
        <v>0</v>
      </c>
      <c r="G28" s="549"/>
      <c r="H28" s="571"/>
      <c r="I28" s="572"/>
      <c r="J28" s="508" t="s">
        <v>2389</v>
      </c>
      <c r="K28" s="509"/>
      <c r="L28" s="510">
        <f>SUM(集計表!K239)</f>
        <v>12620</v>
      </c>
      <c r="M28" s="511"/>
      <c r="N28" s="546">
        <f>SUM(集計表!N239)</f>
        <v>0</v>
      </c>
      <c r="O28" s="547"/>
      <c r="P28" s="106"/>
    </row>
    <row r="29" spans="1:26" ht="23.1" customHeight="1">
      <c r="A29" s="561"/>
      <c r="B29" s="476" t="s">
        <v>941</v>
      </c>
      <c r="C29" s="477"/>
      <c r="D29" s="478">
        <f>SUM(集計表!K69)</f>
        <v>45990</v>
      </c>
      <c r="E29" s="479"/>
      <c r="F29" s="548">
        <f>SUM(集計表!N69)</f>
        <v>0</v>
      </c>
      <c r="G29" s="549"/>
      <c r="H29" s="571"/>
      <c r="I29" s="572"/>
      <c r="J29" s="508" t="s">
        <v>2390</v>
      </c>
      <c r="K29" s="509"/>
      <c r="L29" s="510">
        <f>SUM(集計表!K244)</f>
        <v>14420</v>
      </c>
      <c r="M29" s="511"/>
      <c r="N29" s="546">
        <f>SUM(集計表!N244)</f>
        <v>0</v>
      </c>
      <c r="O29" s="547"/>
      <c r="P29" s="106"/>
    </row>
    <row r="30" spans="1:26" ht="23.1" customHeight="1">
      <c r="A30" s="561"/>
      <c r="B30" s="476" t="s">
        <v>1113</v>
      </c>
      <c r="C30" s="477"/>
      <c r="D30" s="478">
        <f>SUM(集計表!K76)</f>
        <v>16980</v>
      </c>
      <c r="E30" s="479"/>
      <c r="F30" s="548">
        <f>SUM(集計表!N76)</f>
        <v>0</v>
      </c>
      <c r="G30" s="549"/>
      <c r="H30" s="571"/>
      <c r="I30" s="572"/>
      <c r="J30" s="508" t="s">
        <v>2577</v>
      </c>
      <c r="K30" s="509"/>
      <c r="L30" s="510">
        <f>SUM(集計表!K248)</f>
        <v>13070</v>
      </c>
      <c r="M30" s="511"/>
      <c r="N30" s="546">
        <f>SUM(集計表!N248)</f>
        <v>0</v>
      </c>
      <c r="O30" s="547"/>
      <c r="P30" s="106"/>
    </row>
    <row r="31" spans="1:26" ht="23.1" customHeight="1">
      <c r="A31" s="561"/>
      <c r="B31" s="476" t="s">
        <v>1780</v>
      </c>
      <c r="C31" s="477"/>
      <c r="D31" s="478">
        <f>SUM(集計表!K88)</f>
        <v>44290</v>
      </c>
      <c r="E31" s="479"/>
      <c r="F31" s="548">
        <f>SUM(集計表!N88)</f>
        <v>0</v>
      </c>
      <c r="G31" s="549"/>
      <c r="H31" s="571"/>
      <c r="I31" s="572"/>
      <c r="J31" s="508"/>
      <c r="K31" s="509"/>
      <c r="L31" s="478"/>
      <c r="M31" s="479"/>
      <c r="N31" s="563"/>
      <c r="O31" s="564"/>
      <c r="P31" s="106"/>
    </row>
    <row r="32" spans="1:26" ht="23.1" customHeight="1">
      <c r="A32" s="561"/>
      <c r="B32" s="476" t="s">
        <v>2393</v>
      </c>
      <c r="C32" s="477"/>
      <c r="D32" s="478">
        <f>SUM(集計表!K100)</f>
        <v>51930</v>
      </c>
      <c r="E32" s="479"/>
      <c r="F32" s="548">
        <f>SUM(集計表!N100)</f>
        <v>0</v>
      </c>
      <c r="G32" s="549"/>
      <c r="H32" s="571"/>
      <c r="I32" s="572"/>
      <c r="J32" s="508"/>
      <c r="K32" s="509"/>
      <c r="L32" s="478"/>
      <c r="M32" s="567"/>
      <c r="N32" s="563"/>
      <c r="O32" s="564"/>
    </row>
    <row r="33" spans="1:22" ht="23.1" customHeight="1">
      <c r="A33" s="562"/>
      <c r="B33" s="552" t="s">
        <v>1782</v>
      </c>
      <c r="C33" s="553"/>
      <c r="D33" s="554">
        <f>SUM(D26:E32)</f>
        <v>280240</v>
      </c>
      <c r="E33" s="555"/>
      <c r="F33" s="556">
        <f>SUM(F26:G32)</f>
        <v>0</v>
      </c>
      <c r="G33" s="557"/>
      <c r="H33" s="571"/>
      <c r="I33" s="572"/>
      <c r="J33" s="508"/>
      <c r="K33" s="509"/>
      <c r="L33" s="478"/>
      <c r="M33" s="479"/>
      <c r="N33" s="563"/>
      <c r="O33" s="564"/>
    </row>
    <row r="34" spans="1:22" customFormat="1" ht="23.1" customHeight="1">
      <c r="A34" s="475" t="s">
        <v>1760</v>
      </c>
      <c r="B34" s="476" t="s">
        <v>2593</v>
      </c>
      <c r="C34" s="477"/>
      <c r="D34" s="478">
        <f>SUM(集計表!K109)</f>
        <v>29430</v>
      </c>
      <c r="E34" s="479"/>
      <c r="F34" s="548">
        <f>SUM(集計表!N109)</f>
        <v>0</v>
      </c>
      <c r="G34" s="549"/>
      <c r="H34" s="571"/>
      <c r="I34" s="572"/>
      <c r="J34" s="508"/>
      <c r="K34" s="509"/>
      <c r="L34" s="478"/>
      <c r="M34" s="567"/>
      <c r="N34" s="563"/>
      <c r="O34" s="564"/>
      <c r="Q34" s="97"/>
      <c r="R34" s="97"/>
      <c r="S34" s="97"/>
      <c r="T34" s="97"/>
      <c r="U34" s="97"/>
      <c r="V34" s="97"/>
    </row>
    <row r="35" spans="1:22" ht="23.1" customHeight="1">
      <c r="A35" s="475"/>
      <c r="B35" s="476" t="s">
        <v>2592</v>
      </c>
      <c r="C35" s="477"/>
      <c r="D35" s="478">
        <f>SUM(集計表!K117)</f>
        <v>26670</v>
      </c>
      <c r="E35" s="479"/>
      <c r="F35" s="548">
        <f>SUM(集計表!N117)</f>
        <v>0</v>
      </c>
      <c r="G35" s="549"/>
      <c r="H35" s="571"/>
      <c r="I35" s="572"/>
      <c r="J35" s="508"/>
      <c r="K35" s="509"/>
      <c r="L35" s="478"/>
      <c r="M35" s="479"/>
      <c r="N35" s="563"/>
      <c r="O35" s="564"/>
    </row>
    <row r="36" spans="1:22" ht="23.1" customHeight="1">
      <c r="A36" s="475"/>
      <c r="B36" s="476" t="s">
        <v>3128</v>
      </c>
      <c r="C36" s="477"/>
      <c r="D36" s="478">
        <f>SUM(集計表!K126)</f>
        <v>4970</v>
      </c>
      <c r="E36" s="567"/>
      <c r="F36" s="548">
        <f>SUM(集計表!N126)</f>
        <v>0</v>
      </c>
      <c r="G36" s="568"/>
      <c r="H36" s="571"/>
      <c r="I36" s="572"/>
      <c r="J36" s="508"/>
      <c r="K36" s="509"/>
      <c r="L36" s="478"/>
      <c r="M36" s="479"/>
      <c r="N36" s="563"/>
      <c r="O36" s="564"/>
    </row>
    <row r="37" spans="1:22" ht="23.1" customHeight="1">
      <c r="A37" s="475"/>
      <c r="B37" s="476" t="s">
        <v>2839</v>
      </c>
      <c r="C37" s="477"/>
      <c r="D37" s="478">
        <f>SUM(筑紫野!R18)</f>
        <v>14990</v>
      </c>
      <c r="E37" s="479"/>
      <c r="F37" s="548">
        <f>SUM(筑紫野!S18)</f>
        <v>0</v>
      </c>
      <c r="G37" s="549"/>
      <c r="H37" s="571"/>
      <c r="I37" s="572"/>
      <c r="J37" s="212"/>
      <c r="K37" s="213"/>
      <c r="L37" s="214"/>
      <c r="M37" s="217"/>
      <c r="N37" s="215"/>
      <c r="O37" s="216"/>
    </row>
    <row r="38" spans="1:22" ht="23.1" customHeight="1">
      <c r="A38" s="475"/>
      <c r="B38" s="476" t="s">
        <v>2696</v>
      </c>
      <c r="C38" s="477"/>
      <c r="D38" s="478">
        <f>SUM(集計表!K129)</f>
        <v>4470</v>
      </c>
      <c r="E38" s="479"/>
      <c r="F38" s="548">
        <f>SUM(集計表!N129)</f>
        <v>0</v>
      </c>
      <c r="G38" s="549"/>
      <c r="H38" s="571"/>
      <c r="I38" s="572"/>
      <c r="J38" s="508"/>
      <c r="K38" s="509"/>
      <c r="L38" s="478"/>
      <c r="M38" s="567"/>
      <c r="N38" s="563"/>
      <c r="O38" s="564"/>
    </row>
    <row r="39" spans="1:22" ht="23.1" customHeight="1" thickBot="1">
      <c r="A39" s="475"/>
      <c r="B39" s="476" t="s">
        <v>2573</v>
      </c>
      <c r="C39" s="477"/>
      <c r="D39" s="478">
        <f>SUM(D34:E38)</f>
        <v>80530</v>
      </c>
      <c r="E39" s="479"/>
      <c r="F39" s="548">
        <f>SUM(F34:G38)</f>
        <v>0</v>
      </c>
      <c r="G39" s="549"/>
      <c r="H39" s="571"/>
      <c r="I39" s="572"/>
      <c r="J39" s="575" t="s">
        <v>2595</v>
      </c>
      <c r="K39" s="576"/>
      <c r="L39" s="573">
        <f>SUM(L21:L34)</f>
        <v>347510</v>
      </c>
      <c r="M39" s="574"/>
      <c r="N39" s="577">
        <f>SUM(N21:O38)</f>
        <v>0</v>
      </c>
      <c r="O39" s="578"/>
    </row>
    <row r="40" spans="1:22" ht="23.1" customHeight="1" thickTop="1" thickBot="1">
      <c r="A40" s="558" t="s">
        <v>2591</v>
      </c>
      <c r="B40" s="559"/>
      <c r="C40" s="559"/>
      <c r="D40" s="559"/>
      <c r="E40" s="559"/>
      <c r="F40" s="559"/>
      <c r="G40" s="560"/>
      <c r="H40" s="565">
        <f>SUM(F25,F33,F39,N39)</f>
        <v>0</v>
      </c>
      <c r="I40" s="566"/>
      <c r="J40" s="566"/>
      <c r="K40" s="566"/>
      <c r="L40" s="566"/>
      <c r="M40" s="566"/>
      <c r="N40" s="550" t="s">
        <v>2391</v>
      </c>
      <c r="O40" s="551"/>
    </row>
    <row r="41" spans="1:22">
      <c r="A41" s="136"/>
      <c r="B41" s="106"/>
      <c r="C41" s="106"/>
      <c r="D41" s="106"/>
      <c r="E41" s="106"/>
      <c r="F41" s="106"/>
      <c r="G41" s="106"/>
      <c r="J41" s="106"/>
      <c r="K41" s="106"/>
      <c r="L41" s="106"/>
      <c r="M41" s="106"/>
      <c r="N41" s="106"/>
      <c r="O41" s="106"/>
    </row>
    <row r="42" spans="1:22">
      <c r="A42" s="136"/>
      <c r="B42" s="106"/>
      <c r="C42" s="106"/>
      <c r="D42" s="106"/>
      <c r="E42" s="106"/>
      <c r="F42" s="106"/>
      <c r="G42" s="106"/>
      <c r="J42" s="106"/>
      <c r="K42" s="106"/>
      <c r="L42" s="106"/>
      <c r="M42" s="106"/>
      <c r="N42" s="106"/>
      <c r="O42" s="106"/>
    </row>
    <row r="43" spans="1:22">
      <c r="B43" s="106"/>
      <c r="C43" s="106"/>
      <c r="D43" s="106"/>
      <c r="E43" s="106"/>
      <c r="F43" s="106"/>
      <c r="G43" s="106"/>
      <c r="J43" s="106"/>
      <c r="K43" s="106"/>
      <c r="L43" s="106"/>
      <c r="M43" s="106"/>
      <c r="N43" s="106"/>
      <c r="O43" s="106"/>
    </row>
  </sheetData>
  <mergeCells count="173">
    <mergeCell ref="B36:C36"/>
    <mergeCell ref="D36:E36"/>
    <mergeCell ref="F36:G36"/>
    <mergeCell ref="J31:K31"/>
    <mergeCell ref="L31:M31"/>
    <mergeCell ref="N31:O31"/>
    <mergeCell ref="J32:K32"/>
    <mergeCell ref="L32:M32"/>
    <mergeCell ref="N32:O32"/>
    <mergeCell ref="H21:I39"/>
    <mergeCell ref="L35:M35"/>
    <mergeCell ref="N35:O35"/>
    <mergeCell ref="L39:M39"/>
    <mergeCell ref="J34:K34"/>
    <mergeCell ref="L34:M34"/>
    <mergeCell ref="N34:O34"/>
    <mergeCell ref="J39:K39"/>
    <mergeCell ref="N39:O39"/>
    <mergeCell ref="N30:O30"/>
    <mergeCell ref="B31:C31"/>
    <mergeCell ref="D31:E31"/>
    <mergeCell ref="F31:G31"/>
    <mergeCell ref="J33:K33"/>
    <mergeCell ref="L33:M33"/>
    <mergeCell ref="H40:M40"/>
    <mergeCell ref="J36:K36"/>
    <mergeCell ref="L36:M36"/>
    <mergeCell ref="N36:O36"/>
    <mergeCell ref="N38:O38"/>
    <mergeCell ref="A34:A39"/>
    <mergeCell ref="B35:C35"/>
    <mergeCell ref="D35:E35"/>
    <mergeCell ref="F35:G35"/>
    <mergeCell ref="B37:C37"/>
    <mergeCell ref="D37:E37"/>
    <mergeCell ref="F37:G37"/>
    <mergeCell ref="B34:C34"/>
    <mergeCell ref="D34:E34"/>
    <mergeCell ref="F34:G34"/>
    <mergeCell ref="B38:C38"/>
    <mergeCell ref="D38:E38"/>
    <mergeCell ref="F38:G38"/>
    <mergeCell ref="B39:C39"/>
    <mergeCell ref="D39:E39"/>
    <mergeCell ref="F39:G39"/>
    <mergeCell ref="J38:K38"/>
    <mergeCell ref="L38:M38"/>
    <mergeCell ref="J35:K35"/>
    <mergeCell ref="N33:O33"/>
    <mergeCell ref="B30:C30"/>
    <mergeCell ref="D30:E30"/>
    <mergeCell ref="F30:G30"/>
    <mergeCell ref="J30:K30"/>
    <mergeCell ref="L30:M30"/>
    <mergeCell ref="N24:O24"/>
    <mergeCell ref="B25:C25"/>
    <mergeCell ref="D25:E25"/>
    <mergeCell ref="F25:G25"/>
    <mergeCell ref="J25:K25"/>
    <mergeCell ref="L25:M25"/>
    <mergeCell ref="N25:O25"/>
    <mergeCell ref="L26:M26"/>
    <mergeCell ref="N26:O26"/>
    <mergeCell ref="F24:G24"/>
    <mergeCell ref="B26:C26"/>
    <mergeCell ref="F26:G26"/>
    <mergeCell ref="D24:E24"/>
    <mergeCell ref="J24:K24"/>
    <mergeCell ref="L24:M24"/>
    <mergeCell ref="B27:C27"/>
    <mergeCell ref="D27:E27"/>
    <mergeCell ref="F27:G27"/>
    <mergeCell ref="N40:O40"/>
    <mergeCell ref="B32:C32"/>
    <mergeCell ref="D32:E32"/>
    <mergeCell ref="F32:G32"/>
    <mergeCell ref="B33:C33"/>
    <mergeCell ref="D33:E33"/>
    <mergeCell ref="F33:G33"/>
    <mergeCell ref="A40:G40"/>
    <mergeCell ref="A26:A33"/>
    <mergeCell ref="N27:O27"/>
    <mergeCell ref="D26:E26"/>
    <mergeCell ref="B28:C28"/>
    <mergeCell ref="D28:E28"/>
    <mergeCell ref="F28:G28"/>
    <mergeCell ref="J28:K28"/>
    <mergeCell ref="L28:M28"/>
    <mergeCell ref="N28:O28"/>
    <mergeCell ref="B29:C29"/>
    <mergeCell ref="D29:E29"/>
    <mergeCell ref="F29:G29"/>
    <mergeCell ref="J29:K29"/>
    <mergeCell ref="L29:M29"/>
    <mergeCell ref="N29:O29"/>
    <mergeCell ref="J26:K26"/>
    <mergeCell ref="N21:O21"/>
    <mergeCell ref="B22:C22"/>
    <mergeCell ref="D22:E22"/>
    <mergeCell ref="F22:G22"/>
    <mergeCell ref="J22:K22"/>
    <mergeCell ref="L22:M22"/>
    <mergeCell ref="N22:O22"/>
    <mergeCell ref="B23:C23"/>
    <mergeCell ref="D23:E23"/>
    <mergeCell ref="F23:G23"/>
    <mergeCell ref="J23:K23"/>
    <mergeCell ref="L23:M23"/>
    <mergeCell ref="N23:O23"/>
    <mergeCell ref="F21:G21"/>
    <mergeCell ref="J21:K21"/>
    <mergeCell ref="L21:M21"/>
    <mergeCell ref="J27:K27"/>
    <mergeCell ref="L27:M27"/>
    <mergeCell ref="A1:D2"/>
    <mergeCell ref="K2:L2"/>
    <mergeCell ref="A4:C4"/>
    <mergeCell ref="E4:G4"/>
    <mergeCell ref="I4:K4"/>
    <mergeCell ref="A7:B7"/>
    <mergeCell ref="C7:O7"/>
    <mergeCell ref="E12:F12"/>
    <mergeCell ref="E13:F13"/>
    <mergeCell ref="A8:B8"/>
    <mergeCell ref="C8:O8"/>
    <mergeCell ref="A9:B9"/>
    <mergeCell ref="C9:G9"/>
    <mergeCell ref="H9:I9"/>
    <mergeCell ref="J9:O9"/>
    <mergeCell ref="M4:O4"/>
    <mergeCell ref="E2:J2"/>
    <mergeCell ref="K1:L1"/>
    <mergeCell ref="M1:O1"/>
    <mergeCell ref="A6:B6"/>
    <mergeCell ref="C6:E6"/>
    <mergeCell ref="G6:H6"/>
    <mergeCell ref="I6:J6"/>
    <mergeCell ref="M6:N6"/>
    <mergeCell ref="A21:A25"/>
    <mergeCell ref="B21:C21"/>
    <mergeCell ref="D21:E21"/>
    <mergeCell ref="B24:C24"/>
    <mergeCell ref="E10:F10"/>
    <mergeCell ref="G10:H10"/>
    <mergeCell ref="I10:J10"/>
    <mergeCell ref="K10:M10"/>
    <mergeCell ref="A10:B10"/>
    <mergeCell ref="J11:L11"/>
    <mergeCell ref="C11:I11"/>
    <mergeCell ref="M11:O11"/>
    <mergeCell ref="A11:B11"/>
    <mergeCell ref="C10:D10"/>
    <mergeCell ref="G13:O13"/>
    <mergeCell ref="C18:O18"/>
    <mergeCell ref="C12:D15"/>
    <mergeCell ref="G14:O14"/>
    <mergeCell ref="C16:D16"/>
    <mergeCell ref="E16:F16"/>
    <mergeCell ref="G15:O15"/>
    <mergeCell ref="B20:C20"/>
    <mergeCell ref="D20:E20"/>
    <mergeCell ref="N10:O10"/>
    <mergeCell ref="A12:B17"/>
    <mergeCell ref="C17:D17"/>
    <mergeCell ref="E17:F17"/>
    <mergeCell ref="E14:F14"/>
    <mergeCell ref="E15:F15"/>
    <mergeCell ref="A18:B18"/>
    <mergeCell ref="L20:M20"/>
    <mergeCell ref="N20:O20"/>
    <mergeCell ref="F20:G20"/>
    <mergeCell ref="H20:I20"/>
    <mergeCell ref="J20:K20"/>
  </mergeCells>
  <phoneticPr fontId="23"/>
  <pageMargins left="0.56000000000000005" right="0.39" top="0.28999999999999998" bottom="0.23" header="0.23" footer="0.18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7"/>
  </sheetPr>
  <dimension ref="A1:AA71"/>
  <sheetViews>
    <sheetView showZeros="0" zoomScaleNormal="100" zoomScaleSheetLayoutView="100" workbookViewId="0">
      <selection activeCell="E33" sqref="E33"/>
    </sheetView>
  </sheetViews>
  <sheetFormatPr defaultRowHeight="11.25"/>
  <cols>
    <col min="1" max="4" width="3.125" style="6" customWidth="1"/>
    <col min="5" max="6" width="5.625" style="6" customWidth="1"/>
    <col min="7" max="12" width="3.125" style="6" customWidth="1"/>
    <col min="13" max="13" width="1.375" style="6" customWidth="1"/>
    <col min="14" max="14" width="3.125" style="6" customWidth="1"/>
    <col min="15" max="15" width="4.25" style="6" customWidth="1"/>
    <col min="16" max="18" width="3.125" style="6" customWidth="1"/>
    <col min="19" max="20" width="5.625" style="6" customWidth="1"/>
    <col min="21" max="62" width="3.125" style="6" customWidth="1"/>
    <col min="63" max="16384" width="9" style="6"/>
  </cols>
  <sheetData>
    <row r="1" spans="1:27" s="1" customFormat="1" ht="18.75" customHeight="1">
      <c r="A1" s="757" t="s">
        <v>1113</v>
      </c>
      <c r="B1" s="758"/>
      <c r="C1" s="758"/>
      <c r="D1" s="1079" t="s">
        <v>45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20" t="str">
        <f>集計表!AC1</f>
        <v>2020/6</v>
      </c>
      <c r="Z1" s="1111"/>
      <c r="AA1" s="1112"/>
    </row>
    <row r="2" spans="1:27" ht="18.75" customHeight="1">
      <c r="A2" s="722" t="s">
        <v>56</v>
      </c>
      <c r="B2" s="759"/>
      <c r="C2" s="723"/>
      <c r="D2" s="768">
        <f>集計表!D2</f>
        <v>2020</v>
      </c>
      <c r="E2" s="768"/>
      <c r="F2" s="1047">
        <f>集計表!F2</f>
        <v>43985</v>
      </c>
      <c r="G2" s="1047"/>
      <c r="H2" s="209" t="str">
        <f>集計表!J2</f>
        <v>（水）</v>
      </c>
      <c r="I2" s="2" t="s">
        <v>13</v>
      </c>
      <c r="J2" s="1048">
        <f>集計表!L2</f>
        <v>43987</v>
      </c>
      <c r="K2" s="1113"/>
      <c r="L2" s="1113"/>
      <c r="M2" s="1113"/>
      <c r="N2" s="203" t="str">
        <f>集計表!P2</f>
        <v>（金）</v>
      </c>
      <c r="O2" s="3" t="s">
        <v>14</v>
      </c>
      <c r="P2" s="1057">
        <f>SUM(申込書!C6)</f>
        <v>43988</v>
      </c>
      <c r="Q2" s="1057"/>
      <c r="R2" s="4" t="s">
        <v>18</v>
      </c>
      <c r="S2" s="5" t="s">
        <v>19</v>
      </c>
      <c r="T2" s="187" t="s">
        <v>2549</v>
      </c>
      <c r="U2" s="1058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54</v>
      </c>
      <c r="B3" s="761"/>
      <c r="C3" s="762"/>
      <c r="D3" s="1053">
        <f>集計表!D3</f>
        <v>0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5"/>
      <c r="T3" s="159"/>
      <c r="U3" s="1046">
        <f>SUM(集計表!N133+集計表!N251)</f>
        <v>0</v>
      </c>
      <c r="V3" s="1046"/>
      <c r="W3" s="1046"/>
      <c r="X3" s="1046"/>
      <c r="Y3" s="1046"/>
      <c r="Z3" s="1046"/>
      <c r="AA3" s="7" t="s">
        <v>59</v>
      </c>
    </row>
    <row r="4" spans="1:27" ht="18.75" customHeight="1">
      <c r="U4" s="1019" t="s">
        <v>6</v>
      </c>
      <c r="V4" s="1019"/>
      <c r="W4" s="20" t="s">
        <v>21</v>
      </c>
      <c r="X4" s="1114">
        <f>SUM(F44,T15)</f>
        <v>0</v>
      </c>
      <c r="Y4" s="1019"/>
      <c r="Z4" s="1019"/>
      <c r="AA4" s="6" t="s">
        <v>22</v>
      </c>
    </row>
    <row r="5" spans="1:27" ht="12.75" customHeight="1">
      <c r="A5" s="21"/>
      <c r="B5" s="1049" t="s">
        <v>23</v>
      </c>
      <c r="C5" s="1050"/>
      <c r="D5" s="1050"/>
      <c r="E5" s="162" t="s">
        <v>7</v>
      </c>
      <c r="F5" s="161" t="s">
        <v>8</v>
      </c>
      <c r="G5" s="1050" t="s">
        <v>24</v>
      </c>
      <c r="H5" s="1050"/>
      <c r="I5" s="1050"/>
      <c r="J5" s="1050"/>
      <c r="K5" s="1050"/>
      <c r="L5" s="1050"/>
      <c r="M5" s="1061"/>
      <c r="O5" s="21"/>
      <c r="P5" s="1049" t="s">
        <v>23</v>
      </c>
      <c r="Q5" s="1050"/>
      <c r="R5" s="1050"/>
      <c r="S5" s="162" t="s">
        <v>7</v>
      </c>
      <c r="T5" s="161" t="s">
        <v>8</v>
      </c>
      <c r="U5" s="1050" t="s">
        <v>24</v>
      </c>
      <c r="V5" s="1050"/>
      <c r="W5" s="1050"/>
      <c r="X5" s="1050"/>
      <c r="Y5" s="1050"/>
      <c r="Z5" s="1050"/>
      <c r="AA5" s="1061"/>
    </row>
    <row r="6" spans="1:27" ht="12.75" customHeight="1">
      <c r="A6" s="1072" t="s">
        <v>1203</v>
      </c>
      <c r="B6" s="1163" t="s">
        <v>1133</v>
      </c>
      <c r="C6" s="1164"/>
      <c r="D6" s="1165"/>
      <c r="E6" s="147">
        <v>350</v>
      </c>
      <c r="F6" s="147"/>
      <c r="G6" s="1180" t="s">
        <v>1125</v>
      </c>
      <c r="H6" s="1181"/>
      <c r="I6" s="1181"/>
      <c r="J6" s="1181"/>
      <c r="K6" s="1181"/>
      <c r="L6" s="1181"/>
      <c r="M6" s="1182"/>
      <c r="O6" s="1189" t="s">
        <v>2889</v>
      </c>
      <c r="P6" s="1163" t="s">
        <v>1195</v>
      </c>
      <c r="Q6" s="1164"/>
      <c r="R6" s="1165"/>
      <c r="S6" s="147">
        <v>410</v>
      </c>
      <c r="T6" s="147"/>
      <c r="U6" s="1160" t="s">
        <v>1191</v>
      </c>
      <c r="V6" s="1161"/>
      <c r="W6" s="1161"/>
      <c r="X6" s="1161"/>
      <c r="Y6" s="1161"/>
      <c r="Z6" s="1161"/>
      <c r="AA6" s="1162"/>
    </row>
    <row r="7" spans="1:27" ht="12.75" customHeight="1">
      <c r="A7" s="1073"/>
      <c r="B7" s="1027" t="s">
        <v>1134</v>
      </c>
      <c r="C7" s="1028"/>
      <c r="D7" s="1029"/>
      <c r="E7" s="145">
        <v>300</v>
      </c>
      <c r="F7" s="145"/>
      <c r="G7" s="1183" t="s">
        <v>1126</v>
      </c>
      <c r="H7" s="1184"/>
      <c r="I7" s="1184"/>
      <c r="J7" s="1184"/>
      <c r="K7" s="1184"/>
      <c r="L7" s="1184"/>
      <c r="M7" s="1185"/>
      <c r="O7" s="1190"/>
      <c r="P7" s="1027" t="s">
        <v>1196</v>
      </c>
      <c r="Q7" s="1028"/>
      <c r="R7" s="1029"/>
      <c r="S7" s="145">
        <v>390</v>
      </c>
      <c r="T7" s="145"/>
      <c r="U7" s="1124" t="s">
        <v>1192</v>
      </c>
      <c r="V7" s="1125"/>
      <c r="W7" s="1125"/>
      <c r="X7" s="1125"/>
      <c r="Y7" s="1125"/>
      <c r="Z7" s="1125"/>
      <c r="AA7" s="1126"/>
    </row>
    <row r="8" spans="1:27" ht="12.75" customHeight="1">
      <c r="A8" s="1073"/>
      <c r="B8" s="1027" t="s">
        <v>1135</v>
      </c>
      <c r="C8" s="1028"/>
      <c r="D8" s="1029"/>
      <c r="E8" s="145">
        <v>290</v>
      </c>
      <c r="F8" s="145"/>
      <c r="G8" s="1183" t="s">
        <v>1127</v>
      </c>
      <c r="H8" s="1184"/>
      <c r="I8" s="1184"/>
      <c r="J8" s="1184"/>
      <c r="K8" s="1184"/>
      <c r="L8" s="1184"/>
      <c r="M8" s="1185"/>
      <c r="O8" s="1190"/>
      <c r="P8" s="1027" t="s">
        <v>1197</v>
      </c>
      <c r="Q8" s="1028"/>
      <c r="R8" s="1029"/>
      <c r="S8" s="145">
        <v>320</v>
      </c>
      <c r="T8" s="145"/>
      <c r="U8" s="1124" t="s">
        <v>1193</v>
      </c>
      <c r="V8" s="1125"/>
      <c r="W8" s="1125"/>
      <c r="X8" s="1125"/>
      <c r="Y8" s="1125"/>
      <c r="Z8" s="1125"/>
      <c r="AA8" s="1126"/>
    </row>
    <row r="9" spans="1:27" ht="12.75" customHeight="1">
      <c r="A9" s="1073"/>
      <c r="B9" s="1027" t="s">
        <v>1136</v>
      </c>
      <c r="C9" s="1028"/>
      <c r="D9" s="1029"/>
      <c r="E9" s="145">
        <v>570</v>
      </c>
      <c r="F9" s="145"/>
      <c r="G9" s="1183" t="s">
        <v>1128</v>
      </c>
      <c r="H9" s="1184"/>
      <c r="I9" s="1184"/>
      <c r="J9" s="1184"/>
      <c r="K9" s="1184"/>
      <c r="L9" s="1184"/>
      <c r="M9" s="1185"/>
      <c r="O9" s="1190"/>
      <c r="P9" s="1027" t="s">
        <v>1198</v>
      </c>
      <c r="Q9" s="1028"/>
      <c r="R9" s="1029"/>
      <c r="S9" s="145">
        <v>250</v>
      </c>
      <c r="T9" s="145"/>
      <c r="U9" s="1124" t="s">
        <v>1194</v>
      </c>
      <c r="V9" s="1125"/>
      <c r="W9" s="1125"/>
      <c r="X9" s="1125"/>
      <c r="Y9" s="1125"/>
      <c r="Z9" s="1125"/>
      <c r="AA9" s="1126"/>
    </row>
    <row r="10" spans="1:27" ht="12.75" customHeight="1">
      <c r="A10" s="1073"/>
      <c r="B10" s="1027" t="s">
        <v>1137</v>
      </c>
      <c r="C10" s="1028"/>
      <c r="D10" s="1029"/>
      <c r="E10" s="145">
        <v>480</v>
      </c>
      <c r="F10" s="145"/>
      <c r="G10" s="1183" t="s">
        <v>1129</v>
      </c>
      <c r="H10" s="1184"/>
      <c r="I10" s="1184"/>
      <c r="J10" s="1184"/>
      <c r="K10" s="1184"/>
      <c r="L10" s="1184"/>
      <c r="M10" s="1185"/>
      <c r="O10" s="1191"/>
      <c r="P10" s="1039" t="s">
        <v>10</v>
      </c>
      <c r="Q10" s="780"/>
      <c r="R10" s="781"/>
      <c r="S10" s="148">
        <f>SUM(S6:S9)</f>
        <v>1370</v>
      </c>
      <c r="T10" s="148">
        <f>SUM(T6:T9)</f>
        <v>0</v>
      </c>
      <c r="U10" s="1018"/>
      <c r="V10" s="1019"/>
      <c r="W10" s="1019"/>
      <c r="X10" s="1019"/>
      <c r="Y10" s="1019"/>
      <c r="Z10" s="1019"/>
      <c r="AA10" s="1020"/>
    </row>
    <row r="11" spans="1:27" ht="12.75" customHeight="1">
      <c r="A11" s="1073"/>
      <c r="B11" s="1027" t="s">
        <v>1138</v>
      </c>
      <c r="C11" s="1028"/>
      <c r="D11" s="1029"/>
      <c r="E11" s="145">
        <v>460</v>
      </c>
      <c r="F11" s="145"/>
      <c r="G11" s="1183" t="s">
        <v>1130</v>
      </c>
      <c r="H11" s="1184"/>
      <c r="I11" s="1184"/>
      <c r="J11" s="1184"/>
      <c r="K11" s="1184"/>
      <c r="L11" s="1184"/>
      <c r="M11" s="1185"/>
      <c r="O11" s="1072" t="s">
        <v>2888</v>
      </c>
      <c r="P11" s="1027" t="s">
        <v>1201</v>
      </c>
      <c r="Q11" s="1028"/>
      <c r="R11" s="1029"/>
      <c r="S11" s="145">
        <v>260</v>
      </c>
      <c r="T11" s="145"/>
      <c r="U11" s="1169" t="s">
        <v>1199</v>
      </c>
      <c r="V11" s="1170"/>
      <c r="W11" s="1170"/>
      <c r="X11" s="1170"/>
      <c r="Y11" s="1170"/>
      <c r="Z11" s="1170"/>
      <c r="AA11" s="1171"/>
    </row>
    <row r="12" spans="1:27" ht="12.75" customHeight="1">
      <c r="A12" s="1073"/>
      <c r="B12" s="1027" t="s">
        <v>1139</v>
      </c>
      <c r="C12" s="1028"/>
      <c r="D12" s="1029"/>
      <c r="E12" s="145">
        <v>630</v>
      </c>
      <c r="F12" s="145"/>
      <c r="G12" s="1183" t="s">
        <v>1131</v>
      </c>
      <c r="H12" s="1184"/>
      <c r="I12" s="1184"/>
      <c r="J12" s="1184"/>
      <c r="K12" s="1184"/>
      <c r="L12" s="1184"/>
      <c r="M12" s="1185"/>
      <c r="O12" s="1073"/>
      <c r="P12" s="1027" t="s">
        <v>1202</v>
      </c>
      <c r="Q12" s="1028"/>
      <c r="R12" s="1029"/>
      <c r="S12" s="145">
        <v>300</v>
      </c>
      <c r="T12" s="145"/>
      <c r="U12" s="1169" t="s">
        <v>1200</v>
      </c>
      <c r="V12" s="1170"/>
      <c r="W12" s="1170"/>
      <c r="X12" s="1170"/>
      <c r="Y12" s="1170"/>
      <c r="Z12" s="1170"/>
      <c r="AA12" s="1171"/>
    </row>
    <row r="13" spans="1:27" ht="12.75" customHeight="1">
      <c r="A13" s="1073"/>
      <c r="B13" s="1024" t="s">
        <v>1140</v>
      </c>
      <c r="C13" s="1025"/>
      <c r="D13" s="1026"/>
      <c r="E13" s="145">
        <v>370</v>
      </c>
      <c r="F13" s="145"/>
      <c r="G13" s="1186" t="s">
        <v>1132</v>
      </c>
      <c r="H13" s="1187"/>
      <c r="I13" s="1187"/>
      <c r="J13" s="1187"/>
      <c r="K13" s="1187"/>
      <c r="L13" s="1187"/>
      <c r="M13" s="1188"/>
      <c r="O13" s="1074"/>
      <c r="P13" s="1039" t="s">
        <v>10</v>
      </c>
      <c r="Q13" s="780"/>
      <c r="R13" s="781"/>
      <c r="S13" s="148">
        <f>SUM(S11:S12)</f>
        <v>560</v>
      </c>
      <c r="T13" s="148">
        <f>SUM(T11:T12)</f>
        <v>0</v>
      </c>
      <c r="U13" s="1018"/>
      <c r="V13" s="1019"/>
      <c r="W13" s="1019"/>
      <c r="X13" s="1019"/>
      <c r="Y13" s="1019"/>
      <c r="Z13" s="1019"/>
      <c r="AA13" s="1020"/>
    </row>
    <row r="14" spans="1:27" ht="12.75" customHeight="1">
      <c r="A14" s="1074"/>
      <c r="B14" s="1178" t="s">
        <v>9</v>
      </c>
      <c r="C14" s="1178"/>
      <c r="D14" s="1179"/>
      <c r="E14" s="148">
        <f>SUM(E6:E13)</f>
        <v>3450</v>
      </c>
      <c r="F14" s="148">
        <f>SUM(F6:F13)</f>
        <v>0</v>
      </c>
      <c r="G14" s="1033"/>
      <c r="H14" s="1034"/>
      <c r="I14" s="1034"/>
      <c r="J14" s="1034"/>
      <c r="K14" s="1034"/>
      <c r="L14" s="1034"/>
      <c r="M14" s="1035"/>
      <c r="O14" s="42"/>
      <c r="P14" s="42"/>
      <c r="Q14" s="42"/>
      <c r="R14" s="42"/>
      <c r="S14" s="42"/>
      <c r="T14" s="53"/>
      <c r="U14" s="42"/>
      <c r="V14" s="42"/>
      <c r="W14" s="42"/>
      <c r="X14" s="42"/>
      <c r="Y14" s="42"/>
      <c r="Z14" s="42"/>
      <c r="AA14" s="42"/>
    </row>
    <row r="15" spans="1:27" ht="12.75" customHeight="1">
      <c r="A15" s="1072" t="s">
        <v>1204</v>
      </c>
      <c r="B15" s="1163" t="s">
        <v>1156</v>
      </c>
      <c r="C15" s="1164"/>
      <c r="D15" s="1165"/>
      <c r="E15" s="147">
        <v>760</v>
      </c>
      <c r="F15" s="147"/>
      <c r="G15" s="1160" t="s">
        <v>1141</v>
      </c>
      <c r="H15" s="1161"/>
      <c r="I15" s="1161"/>
      <c r="J15" s="1161"/>
      <c r="K15" s="1161"/>
      <c r="L15" s="1161"/>
      <c r="M15" s="1162"/>
      <c r="O15" s="1098" t="s">
        <v>1114</v>
      </c>
      <c r="P15" s="1099"/>
      <c r="Q15" s="1099"/>
      <c r="R15" s="1100"/>
      <c r="S15" s="156">
        <f>SUM(S13,S10,E14,E30,E36,E42)</f>
        <v>16980</v>
      </c>
      <c r="T15" s="156">
        <f>SUM(F14,F30,F36,F42,T10,T13)</f>
        <v>0</v>
      </c>
      <c r="U15" s="26"/>
      <c r="V15" s="26"/>
      <c r="W15" s="26"/>
      <c r="X15" s="26"/>
      <c r="Y15" s="26"/>
      <c r="Z15" s="26"/>
      <c r="AA15" s="26"/>
    </row>
    <row r="16" spans="1:27" ht="12.75" customHeight="1">
      <c r="A16" s="1073"/>
      <c r="B16" s="1027" t="s">
        <v>1157</v>
      </c>
      <c r="C16" s="1028"/>
      <c r="D16" s="1029"/>
      <c r="E16" s="145">
        <v>830</v>
      </c>
      <c r="F16" s="145"/>
      <c r="G16" s="1124" t="s">
        <v>1142</v>
      </c>
      <c r="H16" s="1125"/>
      <c r="I16" s="1125"/>
      <c r="J16" s="1125"/>
      <c r="K16" s="1125"/>
      <c r="L16" s="1125"/>
      <c r="M16" s="1126"/>
      <c r="O16" s="80"/>
      <c r="P16" s="80"/>
      <c r="Q16" s="80"/>
      <c r="R16" s="80"/>
      <c r="S16" s="45"/>
      <c r="T16" s="45"/>
      <c r="U16" s="26"/>
      <c r="V16" s="26"/>
      <c r="W16" s="26"/>
      <c r="X16" s="26"/>
      <c r="Y16" s="26"/>
      <c r="Z16" s="26"/>
      <c r="AA16" s="26"/>
    </row>
    <row r="17" spans="1:27" ht="12.75" customHeight="1">
      <c r="A17" s="1073"/>
      <c r="B17" s="1027" t="s">
        <v>1158</v>
      </c>
      <c r="C17" s="1028"/>
      <c r="D17" s="1029"/>
      <c r="E17" s="145">
        <v>500</v>
      </c>
      <c r="F17" s="145"/>
      <c r="G17" s="1124" t="s">
        <v>1143</v>
      </c>
      <c r="H17" s="1125"/>
      <c r="I17" s="1125"/>
      <c r="J17" s="1125"/>
      <c r="K17" s="1125"/>
      <c r="L17" s="1125"/>
      <c r="M17" s="1126"/>
      <c r="O17" s="80"/>
      <c r="P17" s="80"/>
      <c r="Q17" s="80"/>
      <c r="R17" s="80"/>
      <c r="S17" s="45"/>
      <c r="T17" s="45"/>
      <c r="U17" s="26"/>
      <c r="V17" s="26"/>
      <c r="W17" s="26"/>
      <c r="X17" s="26"/>
      <c r="Y17" s="26"/>
      <c r="Z17" s="26"/>
      <c r="AA17" s="26"/>
    </row>
    <row r="18" spans="1:27" ht="12.75" customHeight="1">
      <c r="A18" s="1073"/>
      <c r="B18" s="1027" t="s">
        <v>1159</v>
      </c>
      <c r="C18" s="1028"/>
      <c r="D18" s="1029"/>
      <c r="E18" s="145">
        <v>740</v>
      </c>
      <c r="F18" s="145"/>
      <c r="G18" s="1124" t="s">
        <v>1144</v>
      </c>
      <c r="H18" s="1125"/>
      <c r="I18" s="1125"/>
      <c r="J18" s="1125"/>
      <c r="K18" s="1125"/>
      <c r="L18" s="1125"/>
      <c r="M18" s="11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2.75" customHeight="1">
      <c r="A19" s="1073"/>
      <c r="B19" s="1027" t="s">
        <v>1160</v>
      </c>
      <c r="C19" s="1028"/>
      <c r="D19" s="1029"/>
      <c r="E19" s="145">
        <v>350</v>
      </c>
      <c r="F19" s="145"/>
      <c r="G19" s="1124" t="s">
        <v>1145</v>
      </c>
      <c r="H19" s="1125"/>
      <c r="I19" s="1125"/>
      <c r="J19" s="1125"/>
      <c r="K19" s="1125"/>
      <c r="L19" s="1125"/>
      <c r="M19" s="1126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</row>
    <row r="20" spans="1:27" ht="12.75" customHeight="1">
      <c r="A20" s="1073"/>
      <c r="B20" s="1027" t="s">
        <v>1161</v>
      </c>
      <c r="C20" s="1028"/>
      <c r="D20" s="1029"/>
      <c r="E20" s="145">
        <v>670</v>
      </c>
      <c r="F20" s="145"/>
      <c r="G20" s="1124" t="s">
        <v>1146</v>
      </c>
      <c r="H20" s="1125"/>
      <c r="I20" s="1125"/>
      <c r="J20" s="1125"/>
      <c r="K20" s="1125"/>
      <c r="L20" s="1125"/>
      <c r="M20" s="11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2.75" customHeight="1">
      <c r="A21" s="1073"/>
      <c r="B21" s="1027" t="s">
        <v>1162</v>
      </c>
      <c r="C21" s="1028"/>
      <c r="D21" s="1029"/>
      <c r="E21" s="145">
        <v>580</v>
      </c>
      <c r="F21" s="145"/>
      <c r="G21" s="1124" t="s">
        <v>1147</v>
      </c>
      <c r="H21" s="1125"/>
      <c r="I21" s="1125"/>
      <c r="J21" s="1125"/>
      <c r="K21" s="1125"/>
      <c r="L21" s="1125"/>
      <c r="M21" s="1126"/>
    </row>
    <row r="22" spans="1:27" ht="12.75" customHeight="1">
      <c r="A22" s="1073"/>
      <c r="B22" s="1027" t="s">
        <v>1163</v>
      </c>
      <c r="C22" s="1028"/>
      <c r="D22" s="1029"/>
      <c r="E22" s="145">
        <v>330</v>
      </c>
      <c r="F22" s="145"/>
      <c r="G22" s="1124" t="s">
        <v>1148</v>
      </c>
      <c r="H22" s="1125"/>
      <c r="I22" s="1125"/>
      <c r="J22" s="1125"/>
      <c r="K22" s="1125"/>
      <c r="L22" s="1125"/>
      <c r="M22" s="1126"/>
    </row>
    <row r="23" spans="1:27" ht="12.75" customHeight="1">
      <c r="A23" s="1073"/>
      <c r="B23" s="1027" t="s">
        <v>1164</v>
      </c>
      <c r="C23" s="1028"/>
      <c r="D23" s="1029"/>
      <c r="E23" s="145">
        <v>310</v>
      </c>
      <c r="F23" s="145"/>
      <c r="G23" s="1124" t="s">
        <v>1149</v>
      </c>
      <c r="H23" s="1125"/>
      <c r="I23" s="1125"/>
      <c r="J23" s="1125"/>
      <c r="K23" s="1125"/>
      <c r="L23" s="1125"/>
      <c r="M23" s="1126"/>
    </row>
    <row r="24" spans="1:27" ht="12.75" customHeight="1">
      <c r="A24" s="1073"/>
      <c r="B24" s="1027" t="s">
        <v>1165</v>
      </c>
      <c r="C24" s="1028"/>
      <c r="D24" s="1029"/>
      <c r="E24" s="145">
        <v>460</v>
      </c>
      <c r="F24" s="145"/>
      <c r="G24" s="1124" t="s">
        <v>1150</v>
      </c>
      <c r="H24" s="1125"/>
      <c r="I24" s="1125"/>
      <c r="J24" s="1125"/>
      <c r="K24" s="1125"/>
      <c r="L24" s="1125"/>
      <c r="M24" s="1126"/>
    </row>
    <row r="25" spans="1:27" ht="12.75" customHeight="1">
      <c r="A25" s="1073"/>
      <c r="B25" s="1027" t="s">
        <v>1166</v>
      </c>
      <c r="C25" s="1028"/>
      <c r="D25" s="1029"/>
      <c r="E25" s="145">
        <v>300</v>
      </c>
      <c r="F25" s="145"/>
      <c r="G25" s="1124" t="s">
        <v>1151</v>
      </c>
      <c r="H25" s="1125"/>
      <c r="I25" s="1125"/>
      <c r="J25" s="1125"/>
      <c r="K25" s="1125"/>
      <c r="L25" s="1125"/>
      <c r="M25" s="1126"/>
    </row>
    <row r="26" spans="1:27" ht="12.75" customHeight="1">
      <c r="A26" s="1073"/>
      <c r="B26" s="1027" t="s">
        <v>1167</v>
      </c>
      <c r="C26" s="1028"/>
      <c r="D26" s="1029"/>
      <c r="E26" s="145">
        <v>340</v>
      </c>
      <c r="F26" s="145"/>
      <c r="G26" s="1124" t="s">
        <v>1152</v>
      </c>
      <c r="H26" s="1125"/>
      <c r="I26" s="1125"/>
      <c r="J26" s="1125"/>
      <c r="K26" s="1125"/>
      <c r="L26" s="1125"/>
      <c r="M26" s="1126"/>
    </row>
    <row r="27" spans="1:27" ht="12.75" customHeight="1">
      <c r="A27" s="1073"/>
      <c r="B27" s="1027" t="s">
        <v>1168</v>
      </c>
      <c r="C27" s="1028"/>
      <c r="D27" s="1029"/>
      <c r="E27" s="145">
        <v>300</v>
      </c>
      <c r="F27" s="145"/>
      <c r="G27" s="1124" t="s">
        <v>1153</v>
      </c>
      <c r="H27" s="1125"/>
      <c r="I27" s="1125"/>
      <c r="J27" s="1125"/>
      <c r="K27" s="1125"/>
      <c r="L27" s="1125"/>
      <c r="M27" s="1126"/>
    </row>
    <row r="28" spans="1:27" ht="12.75" customHeight="1">
      <c r="A28" s="1073"/>
      <c r="B28" s="1027" t="s">
        <v>1169</v>
      </c>
      <c r="C28" s="1028"/>
      <c r="D28" s="1029"/>
      <c r="E28" s="145">
        <v>440</v>
      </c>
      <c r="F28" s="145"/>
      <c r="G28" s="1124" t="s">
        <v>1154</v>
      </c>
      <c r="H28" s="1125"/>
      <c r="I28" s="1125"/>
      <c r="J28" s="1125"/>
      <c r="K28" s="1125"/>
      <c r="L28" s="1125"/>
      <c r="M28" s="1126"/>
    </row>
    <row r="29" spans="1:27" ht="12.75" customHeight="1">
      <c r="A29" s="1073"/>
      <c r="B29" s="1024" t="s">
        <v>1170</v>
      </c>
      <c r="C29" s="1025"/>
      <c r="D29" s="1026"/>
      <c r="E29" s="155">
        <v>390</v>
      </c>
      <c r="F29" s="155"/>
      <c r="G29" s="926" t="s">
        <v>1155</v>
      </c>
      <c r="H29" s="927"/>
      <c r="I29" s="927"/>
      <c r="J29" s="927"/>
      <c r="K29" s="927"/>
      <c r="L29" s="927"/>
      <c r="M29" s="1123"/>
    </row>
    <row r="30" spans="1:27" ht="12.75" customHeight="1">
      <c r="A30" s="1074"/>
      <c r="B30" s="1039" t="s">
        <v>10</v>
      </c>
      <c r="C30" s="780"/>
      <c r="D30" s="1127"/>
      <c r="E30" s="148">
        <f>SUM(E15:E29)</f>
        <v>7300</v>
      </c>
      <c r="F30" s="148">
        <f>SUM(F15:F29)</f>
        <v>0</v>
      </c>
      <c r="G30" s="1018"/>
      <c r="H30" s="1019"/>
      <c r="I30" s="1019"/>
      <c r="J30" s="1019"/>
      <c r="K30" s="1019"/>
      <c r="L30" s="1019"/>
      <c r="M30" s="1020"/>
    </row>
    <row r="31" spans="1:27" ht="12.75" customHeight="1">
      <c r="A31" s="1072" t="s">
        <v>1205</v>
      </c>
      <c r="B31" s="1163" t="s">
        <v>1176</v>
      </c>
      <c r="C31" s="1164"/>
      <c r="D31" s="1165"/>
      <c r="E31" s="147">
        <v>710</v>
      </c>
      <c r="F31" s="147"/>
      <c r="G31" s="1166" t="s">
        <v>1171</v>
      </c>
      <c r="H31" s="1167"/>
      <c r="I31" s="1167"/>
      <c r="J31" s="1167"/>
      <c r="K31" s="1167"/>
      <c r="L31" s="1167"/>
      <c r="M31" s="1168"/>
    </row>
    <row r="32" spans="1:27" ht="12.75" customHeight="1">
      <c r="A32" s="1073"/>
      <c r="B32" s="1027" t="s">
        <v>1177</v>
      </c>
      <c r="C32" s="1028"/>
      <c r="D32" s="1029"/>
      <c r="E32" s="145">
        <v>520</v>
      </c>
      <c r="F32" s="145"/>
      <c r="G32" s="1169" t="s">
        <v>1172</v>
      </c>
      <c r="H32" s="1170"/>
      <c r="I32" s="1170"/>
      <c r="J32" s="1170"/>
      <c r="K32" s="1170"/>
      <c r="L32" s="1170"/>
      <c r="M32" s="1171"/>
    </row>
    <row r="33" spans="1:27" ht="12.75" customHeight="1">
      <c r="A33" s="1073"/>
      <c r="B33" s="1027" t="s">
        <v>1178</v>
      </c>
      <c r="C33" s="1028"/>
      <c r="D33" s="1029"/>
      <c r="E33" s="145">
        <v>460</v>
      </c>
      <c r="F33" s="145"/>
      <c r="G33" s="1169" t="s">
        <v>1173</v>
      </c>
      <c r="H33" s="1170"/>
      <c r="I33" s="1170"/>
      <c r="J33" s="1170"/>
      <c r="K33" s="1170"/>
      <c r="L33" s="1170"/>
      <c r="M33" s="1171"/>
    </row>
    <row r="34" spans="1:27" ht="12.75" customHeight="1">
      <c r="A34" s="1073"/>
      <c r="B34" s="1027" t="s">
        <v>1179</v>
      </c>
      <c r="C34" s="1028"/>
      <c r="D34" s="1029"/>
      <c r="E34" s="145">
        <v>480</v>
      </c>
      <c r="F34" s="145"/>
      <c r="G34" s="1169" t="s">
        <v>1174</v>
      </c>
      <c r="H34" s="1170"/>
      <c r="I34" s="1170"/>
      <c r="J34" s="1170"/>
      <c r="K34" s="1170"/>
      <c r="L34" s="1170"/>
      <c r="M34" s="1171"/>
    </row>
    <row r="35" spans="1:27" ht="12.75" customHeight="1">
      <c r="A35" s="1073"/>
      <c r="B35" s="1024" t="s">
        <v>1180</v>
      </c>
      <c r="C35" s="1025"/>
      <c r="D35" s="1026"/>
      <c r="E35" s="145">
        <v>320</v>
      </c>
      <c r="F35" s="145"/>
      <c r="G35" s="1172" t="s">
        <v>1175</v>
      </c>
      <c r="H35" s="1173"/>
      <c r="I35" s="1173"/>
      <c r="J35" s="1173"/>
      <c r="K35" s="1173"/>
      <c r="L35" s="1173"/>
      <c r="M35" s="1174"/>
    </row>
    <row r="36" spans="1:27" ht="12.75" customHeight="1">
      <c r="A36" s="1074"/>
      <c r="B36" s="1039" t="s">
        <v>10</v>
      </c>
      <c r="C36" s="780"/>
      <c r="D36" s="781"/>
      <c r="E36" s="148">
        <f>SUM(E31:E35)</f>
        <v>2490</v>
      </c>
      <c r="F36" s="148">
        <f>SUM(F31:F35)</f>
        <v>0</v>
      </c>
      <c r="G36" s="1018"/>
      <c r="H36" s="1019"/>
      <c r="I36" s="1019"/>
      <c r="J36" s="1019"/>
      <c r="K36" s="1019"/>
      <c r="L36" s="1019"/>
      <c r="M36" s="1020"/>
    </row>
    <row r="37" spans="1:27" ht="12.75" customHeight="1">
      <c r="A37" s="1072" t="s">
        <v>2892</v>
      </c>
      <c r="B37" s="1027" t="s">
        <v>1186</v>
      </c>
      <c r="C37" s="1028"/>
      <c r="D37" s="1029"/>
      <c r="E37" s="145">
        <v>330</v>
      </c>
      <c r="F37" s="145"/>
      <c r="G37" s="1124" t="s">
        <v>1181</v>
      </c>
      <c r="H37" s="1125"/>
      <c r="I37" s="1125"/>
      <c r="J37" s="1125"/>
      <c r="K37" s="1125"/>
      <c r="L37" s="1125"/>
      <c r="M37" s="1126"/>
    </row>
    <row r="38" spans="1:27" ht="12.75" customHeight="1">
      <c r="A38" s="1073"/>
      <c r="B38" s="1027" t="s">
        <v>1187</v>
      </c>
      <c r="C38" s="1028"/>
      <c r="D38" s="1029"/>
      <c r="E38" s="145">
        <v>380</v>
      </c>
      <c r="F38" s="145"/>
      <c r="G38" s="1124" t="s">
        <v>1182</v>
      </c>
      <c r="H38" s="1125"/>
      <c r="I38" s="1125"/>
      <c r="J38" s="1125"/>
      <c r="K38" s="1125"/>
      <c r="L38" s="1125"/>
      <c r="M38" s="1126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12.75" customHeight="1">
      <c r="A39" s="1073"/>
      <c r="B39" s="1027" t="s">
        <v>1188</v>
      </c>
      <c r="C39" s="1028"/>
      <c r="D39" s="1029"/>
      <c r="E39" s="145">
        <v>330</v>
      </c>
      <c r="F39" s="145"/>
      <c r="G39" s="1124" t="s">
        <v>1183</v>
      </c>
      <c r="H39" s="1125"/>
      <c r="I39" s="1125"/>
      <c r="J39" s="1125"/>
      <c r="K39" s="1125"/>
      <c r="L39" s="1125"/>
      <c r="M39" s="1126"/>
    </row>
    <row r="40" spans="1:27" ht="12.75" customHeight="1">
      <c r="A40" s="1073"/>
      <c r="B40" s="1027" t="s">
        <v>1189</v>
      </c>
      <c r="C40" s="1028"/>
      <c r="D40" s="1029"/>
      <c r="E40" s="145">
        <v>140</v>
      </c>
      <c r="F40" s="145"/>
      <c r="G40" s="1124" t="s">
        <v>1184</v>
      </c>
      <c r="H40" s="1125"/>
      <c r="I40" s="1125"/>
      <c r="J40" s="1125"/>
      <c r="K40" s="1125"/>
      <c r="L40" s="1125"/>
      <c r="M40" s="1126"/>
    </row>
    <row r="41" spans="1:27" ht="12.75" customHeight="1">
      <c r="A41" s="1073"/>
      <c r="B41" s="1027" t="s">
        <v>1190</v>
      </c>
      <c r="C41" s="1028"/>
      <c r="D41" s="1029"/>
      <c r="E41" s="145">
        <v>630</v>
      </c>
      <c r="F41" s="145"/>
      <c r="G41" s="1124" t="s">
        <v>1185</v>
      </c>
      <c r="H41" s="1125"/>
      <c r="I41" s="1125"/>
      <c r="J41" s="1125"/>
      <c r="K41" s="1125"/>
      <c r="L41" s="1125"/>
      <c r="M41" s="1126"/>
    </row>
    <row r="42" spans="1:27" ht="12.75" customHeight="1">
      <c r="A42" s="1074"/>
      <c r="B42" s="1039" t="s">
        <v>10</v>
      </c>
      <c r="C42" s="780"/>
      <c r="D42" s="1127"/>
      <c r="E42" s="148">
        <f>SUM(E37:E41)</f>
        <v>1810</v>
      </c>
      <c r="F42" s="148">
        <f>SUM(F37:F41)</f>
        <v>0</v>
      </c>
      <c r="G42" s="1018"/>
      <c r="H42" s="1019"/>
      <c r="I42" s="1019"/>
      <c r="J42" s="1019"/>
      <c r="K42" s="1019"/>
      <c r="L42" s="1019"/>
      <c r="M42" s="1020"/>
    </row>
    <row r="43" spans="1:27" ht="12.75" customHeight="1">
      <c r="A43" s="47"/>
      <c r="B43" s="40"/>
      <c r="C43" s="40"/>
      <c r="D43" s="40"/>
      <c r="E43" s="48"/>
      <c r="F43" s="52"/>
      <c r="G43" s="41"/>
      <c r="H43" s="41"/>
      <c r="I43" s="41"/>
      <c r="J43" s="41"/>
      <c r="K43" s="41"/>
      <c r="L43" s="41"/>
      <c r="M43" s="41"/>
    </row>
    <row r="44" spans="1:27" ht="12.75" customHeight="1">
      <c r="B44" s="49"/>
      <c r="C44" s="49"/>
      <c r="D44" s="49"/>
      <c r="E44" s="50"/>
      <c r="F44" s="26"/>
      <c r="H44" s="26"/>
      <c r="I44" s="26"/>
      <c r="J44" s="26"/>
      <c r="K44" s="26"/>
      <c r="L44" s="26"/>
      <c r="M44" s="26"/>
    </row>
    <row r="45" spans="1:27" ht="12.75" customHeight="1">
      <c r="B45" s="49"/>
      <c r="C45" s="49"/>
      <c r="D45" s="49"/>
      <c r="E45" s="50"/>
      <c r="F45" s="26"/>
      <c r="H45" s="26"/>
      <c r="I45" s="26"/>
      <c r="J45" s="26"/>
      <c r="K45" s="26"/>
      <c r="L45" s="26"/>
      <c r="M45" s="26"/>
    </row>
    <row r="46" spans="1:27" ht="12.75" customHeight="1">
      <c r="B46" s="49"/>
      <c r="C46" s="49"/>
      <c r="D46" s="49"/>
      <c r="E46" s="50"/>
      <c r="F46" s="26"/>
      <c r="H46" s="26"/>
      <c r="I46" s="26"/>
      <c r="J46" s="26"/>
      <c r="K46" s="26"/>
      <c r="L46" s="26"/>
      <c r="M46" s="26"/>
      <c r="N46" s="12"/>
    </row>
    <row r="47" spans="1:27" ht="12.75" customHeight="1">
      <c r="B47" s="49"/>
      <c r="C47" s="49"/>
      <c r="D47" s="49"/>
      <c r="E47" s="50"/>
      <c r="F47" s="26"/>
      <c r="H47" s="26"/>
      <c r="I47" s="26"/>
      <c r="J47" s="26"/>
      <c r="K47" s="26"/>
      <c r="L47" s="26"/>
      <c r="M47" s="26"/>
      <c r="N47" s="17"/>
    </row>
    <row r="48" spans="1:27" ht="12.75" customHeight="1">
      <c r="B48" s="49"/>
      <c r="C48" s="49"/>
      <c r="D48" s="49"/>
      <c r="E48" s="50"/>
      <c r="F48" s="26"/>
      <c r="H48" s="26"/>
      <c r="I48" s="26"/>
      <c r="J48" s="26"/>
      <c r="K48" s="26"/>
      <c r="L48" s="26"/>
      <c r="M48" s="26"/>
      <c r="N48" s="19"/>
    </row>
    <row r="49" spans="1:27" ht="12.75" customHeight="1">
      <c r="B49" s="49"/>
      <c r="C49" s="49"/>
      <c r="D49" s="49"/>
      <c r="E49" s="50"/>
      <c r="F49" s="26"/>
      <c r="G49" s="26"/>
      <c r="H49" s="26"/>
      <c r="I49" s="26"/>
      <c r="J49" s="26"/>
      <c r="K49" s="26"/>
      <c r="L49" s="26"/>
      <c r="M49" s="26"/>
    </row>
    <row r="50" spans="1:27" ht="12.75" customHeight="1">
      <c r="E50" s="271"/>
      <c r="F50" s="271"/>
      <c r="G50" s="271"/>
      <c r="H50" s="271"/>
      <c r="I50" s="271"/>
      <c r="J50" s="271"/>
      <c r="K50" s="271"/>
      <c r="L50" s="271"/>
      <c r="M50" s="271"/>
    </row>
    <row r="51" spans="1:27" ht="12.7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27" ht="12.75" customHeight="1">
      <c r="N52" s="19"/>
    </row>
    <row r="53" spans="1:27" ht="12.75" customHeight="1">
      <c r="N53" s="19"/>
    </row>
    <row r="54" spans="1:27" ht="12.75" customHeight="1"/>
    <row r="55" spans="1:27" ht="12.75" customHeight="1">
      <c r="N55" s="271"/>
    </row>
    <row r="56" spans="1:27" ht="12.75" customHeight="1"/>
    <row r="57" spans="1:27" s="12" customFormat="1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 customHeight="1"/>
    <row r="59" spans="1:27" ht="12.75" customHeight="1"/>
    <row r="60" spans="1:27" ht="12.75" customHeight="1"/>
    <row r="61" spans="1:27" ht="12.75" customHeight="1"/>
    <row r="62" spans="1:27" ht="12.75" customHeight="1"/>
    <row r="63" spans="1:27" ht="12.75" customHeight="1"/>
    <row r="64" spans="1:27" ht="12.75" customHeight="1"/>
    <row r="65" spans="1:27" ht="12.75" customHeight="1"/>
    <row r="66" spans="1:27" ht="12.75" customHeight="1">
      <c r="A66" s="1071" t="s">
        <v>28</v>
      </c>
      <c r="B66" s="1071"/>
      <c r="C66" s="1071"/>
      <c r="D66" s="1071"/>
      <c r="E66" s="1071"/>
      <c r="F66" s="1071"/>
      <c r="G66" s="1071"/>
      <c r="H66" s="1071"/>
      <c r="I66" s="1071"/>
      <c r="J66" s="1071"/>
      <c r="K66" s="1071"/>
      <c r="L66" s="1071"/>
      <c r="M66" s="1071"/>
      <c r="N66" s="1071"/>
      <c r="O66" s="1071"/>
      <c r="P66" s="1071"/>
      <c r="Q66" s="1071"/>
      <c r="R66" s="1071"/>
      <c r="S66" s="1071"/>
      <c r="T66" s="1071"/>
      <c r="U66" s="1071"/>
      <c r="V66" s="1071"/>
      <c r="W66" s="1071"/>
      <c r="X66" s="1071"/>
      <c r="Y66" s="1071"/>
      <c r="Z66" s="1071"/>
      <c r="AA66" s="1071"/>
    </row>
    <row r="67" spans="1:27" ht="12.75" customHeight="1"/>
    <row r="68" spans="1:27" ht="12.75" customHeight="1"/>
    <row r="69" spans="1:27" ht="12.75" customHeight="1"/>
    <row r="70" spans="1:27" ht="12.75" customHeight="1"/>
    <row r="71" spans="1:27" ht="15" customHeight="1"/>
  </sheetData>
  <mergeCells count="116">
    <mergeCell ref="A37:A42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:D5"/>
    <mergeCell ref="G5:M5"/>
    <mergeCell ref="P5:R5"/>
    <mergeCell ref="A3:C3"/>
    <mergeCell ref="D3:S3"/>
    <mergeCell ref="U5:AA5"/>
    <mergeCell ref="U3:Z3"/>
    <mergeCell ref="U4:V4"/>
    <mergeCell ref="X4:Z4"/>
    <mergeCell ref="G21:M21"/>
    <mergeCell ref="G22:M22"/>
    <mergeCell ref="B14:D14"/>
    <mergeCell ref="G14:M14"/>
    <mergeCell ref="B15:D15"/>
    <mergeCell ref="B39:D39"/>
    <mergeCell ref="B40:D40"/>
    <mergeCell ref="B26:D26"/>
    <mergeCell ref="B27:D27"/>
    <mergeCell ref="B28:D28"/>
    <mergeCell ref="B30:D30"/>
    <mergeCell ref="G30:M30"/>
    <mergeCell ref="B31:D31"/>
    <mergeCell ref="B32:D32"/>
    <mergeCell ref="B33:D33"/>
    <mergeCell ref="B34:D34"/>
    <mergeCell ref="B35:D35"/>
    <mergeCell ref="B29:D29"/>
    <mergeCell ref="B36:D36"/>
    <mergeCell ref="G29:M29"/>
    <mergeCell ref="U9:AA9"/>
    <mergeCell ref="P9:R9"/>
    <mergeCell ref="O11:O13"/>
    <mergeCell ref="O6:O10"/>
    <mergeCell ref="U13:AA13"/>
    <mergeCell ref="P11:R11"/>
    <mergeCell ref="G37:M37"/>
    <mergeCell ref="O15:R15"/>
    <mergeCell ref="G7:M7"/>
    <mergeCell ref="G8:M8"/>
    <mergeCell ref="G9:M9"/>
    <mergeCell ref="G10:M10"/>
    <mergeCell ref="G11:M11"/>
    <mergeCell ref="P12:R12"/>
    <mergeCell ref="U10:AA10"/>
    <mergeCell ref="P10:R10"/>
    <mergeCell ref="G6:M6"/>
    <mergeCell ref="G15:M15"/>
    <mergeCell ref="G16:M16"/>
    <mergeCell ref="G17:M17"/>
    <mergeCell ref="G18:M18"/>
    <mergeCell ref="G24:M24"/>
    <mergeCell ref="G13:M13"/>
    <mergeCell ref="G12:M12"/>
    <mergeCell ref="G41:M41"/>
    <mergeCell ref="G25:M25"/>
    <mergeCell ref="G23:M23"/>
    <mergeCell ref="G31:M31"/>
    <mergeCell ref="G32:M32"/>
    <mergeCell ref="G33:M33"/>
    <mergeCell ref="G26:M26"/>
    <mergeCell ref="G28:M28"/>
    <mergeCell ref="G27:M27"/>
    <mergeCell ref="B11:D11"/>
    <mergeCell ref="G19:M19"/>
    <mergeCell ref="G20:M20"/>
    <mergeCell ref="B38:D38"/>
    <mergeCell ref="G38:M38"/>
    <mergeCell ref="B37:D37"/>
    <mergeCell ref="G36:M36"/>
    <mergeCell ref="G34:M34"/>
    <mergeCell ref="G35:M35"/>
    <mergeCell ref="B25:D25"/>
    <mergeCell ref="B23:D23"/>
    <mergeCell ref="B24:D24"/>
    <mergeCell ref="B16:D16"/>
    <mergeCell ref="B17:D17"/>
    <mergeCell ref="B18:D18"/>
    <mergeCell ref="B19:D19"/>
    <mergeCell ref="B20:D20"/>
    <mergeCell ref="B21:D21"/>
    <mergeCell ref="B22:D22"/>
    <mergeCell ref="B13:D13"/>
    <mergeCell ref="A66:AA66"/>
    <mergeCell ref="A6:A14"/>
    <mergeCell ref="A15:A30"/>
    <mergeCell ref="A31:A36"/>
    <mergeCell ref="U11:AA11"/>
    <mergeCell ref="U12:AA12"/>
    <mergeCell ref="B41:D41"/>
    <mergeCell ref="G39:M39"/>
    <mergeCell ref="G40:M40"/>
    <mergeCell ref="P6:R6"/>
    <mergeCell ref="P7:R7"/>
    <mergeCell ref="P8:R8"/>
    <mergeCell ref="U6:AA6"/>
    <mergeCell ref="U7:AA7"/>
    <mergeCell ref="U8:AA8"/>
    <mergeCell ref="P13:R13"/>
    <mergeCell ref="B42:D42"/>
    <mergeCell ref="G42:M42"/>
    <mergeCell ref="B12:D12"/>
    <mergeCell ref="B6:D6"/>
    <mergeCell ref="B7:D7"/>
    <mergeCell ref="B8:D8"/>
    <mergeCell ref="B9:D9"/>
    <mergeCell ref="B10:D10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7"/>
    <pageSetUpPr fitToPage="1"/>
  </sheetPr>
  <dimension ref="A1:AA82"/>
  <sheetViews>
    <sheetView showZeros="0" zoomScaleNormal="100" zoomScaleSheetLayoutView="100" workbookViewId="0">
      <selection activeCell="S33" sqref="S33"/>
    </sheetView>
  </sheetViews>
  <sheetFormatPr defaultRowHeight="11.25"/>
  <cols>
    <col min="1" max="4" width="3.125" style="6" customWidth="1"/>
    <col min="5" max="6" width="5.625" style="6" customWidth="1"/>
    <col min="7" max="18" width="3.125" style="6" customWidth="1"/>
    <col min="19" max="20" width="5.625" style="6" customWidth="1"/>
    <col min="21" max="62" width="3.125" style="6" customWidth="1"/>
    <col min="63" max="16384" width="9" style="6"/>
  </cols>
  <sheetData>
    <row r="1" spans="1:27" s="1" customFormat="1" ht="18.75" customHeight="1">
      <c r="A1" s="757" t="s">
        <v>1381</v>
      </c>
      <c r="B1" s="758"/>
      <c r="C1" s="758"/>
      <c r="D1" s="1079" t="s">
        <v>45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20" t="str">
        <f>集計表!AC1</f>
        <v>2020/6</v>
      </c>
      <c r="Z1" s="1111"/>
      <c r="AA1" s="1112"/>
    </row>
    <row r="2" spans="1:27" ht="18.75" customHeight="1">
      <c r="A2" s="722" t="s">
        <v>56</v>
      </c>
      <c r="B2" s="759"/>
      <c r="C2" s="723"/>
      <c r="D2" s="768">
        <f>集計表!D2</f>
        <v>2020</v>
      </c>
      <c r="E2" s="768"/>
      <c r="F2" s="1047">
        <f>集計表!F2</f>
        <v>43985</v>
      </c>
      <c r="G2" s="1047"/>
      <c r="H2" s="209" t="str">
        <f>集計表!J2</f>
        <v>（水）</v>
      </c>
      <c r="I2" s="2" t="s">
        <v>13</v>
      </c>
      <c r="J2" s="1048">
        <f>集計表!L2</f>
        <v>43987</v>
      </c>
      <c r="K2" s="1113"/>
      <c r="L2" s="1113"/>
      <c r="M2" s="1113"/>
      <c r="N2" s="203" t="str">
        <f>集計表!P2</f>
        <v>（金）</v>
      </c>
      <c r="O2" s="3" t="s">
        <v>14</v>
      </c>
      <c r="P2" s="1057">
        <f>SUM(申込書!C6)</f>
        <v>43988</v>
      </c>
      <c r="Q2" s="1057"/>
      <c r="R2" s="4" t="s">
        <v>18</v>
      </c>
      <c r="S2" s="5" t="s">
        <v>19</v>
      </c>
      <c r="T2" s="187" t="s">
        <v>2549</v>
      </c>
      <c r="U2" s="1058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54</v>
      </c>
      <c r="B3" s="761"/>
      <c r="C3" s="762"/>
      <c r="D3" s="1053">
        <f>集計表!D3</f>
        <v>0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5"/>
      <c r="T3" s="159"/>
      <c r="U3" s="1046">
        <f>SUM(集計表!N133+集計表!N251)</f>
        <v>0</v>
      </c>
      <c r="V3" s="1046"/>
      <c r="W3" s="1046"/>
      <c r="X3" s="1046"/>
      <c r="Y3" s="1046"/>
      <c r="Z3" s="1046"/>
      <c r="AA3" s="7" t="s">
        <v>59</v>
      </c>
    </row>
    <row r="4" spans="1:27" ht="18.75" customHeight="1">
      <c r="U4" s="1019" t="s">
        <v>6</v>
      </c>
      <c r="V4" s="1019"/>
      <c r="W4" s="20" t="s">
        <v>21</v>
      </c>
      <c r="X4" s="1114">
        <f>SUM(F60)</f>
        <v>0</v>
      </c>
      <c r="Y4" s="1019"/>
      <c r="Z4" s="1019"/>
      <c r="AA4" s="6" t="s">
        <v>22</v>
      </c>
    </row>
    <row r="5" spans="1:27" ht="12.75" customHeight="1">
      <c r="A5" s="21"/>
      <c r="B5" s="1049" t="s">
        <v>23</v>
      </c>
      <c r="C5" s="1050"/>
      <c r="D5" s="1050"/>
      <c r="E5" s="162" t="s">
        <v>7</v>
      </c>
      <c r="F5" s="161" t="s">
        <v>8</v>
      </c>
      <c r="G5" s="1050" t="s">
        <v>24</v>
      </c>
      <c r="H5" s="1050"/>
      <c r="I5" s="1050"/>
      <c r="J5" s="1050"/>
      <c r="K5" s="1050"/>
      <c r="L5" s="1050"/>
      <c r="M5" s="1061"/>
      <c r="O5" s="21"/>
      <c r="P5" s="1049" t="s">
        <v>23</v>
      </c>
      <c r="Q5" s="1050"/>
      <c r="R5" s="1050"/>
      <c r="S5" s="162" t="s">
        <v>7</v>
      </c>
      <c r="T5" s="161" t="s">
        <v>8</v>
      </c>
      <c r="U5" s="1050" t="s">
        <v>24</v>
      </c>
      <c r="V5" s="1050"/>
      <c r="W5" s="1050"/>
      <c r="X5" s="1050"/>
      <c r="Y5" s="1050"/>
      <c r="Z5" s="1050"/>
      <c r="AA5" s="1061"/>
    </row>
    <row r="6" spans="1:27" ht="12.75" customHeight="1">
      <c r="A6" s="1072" t="s">
        <v>1404</v>
      </c>
      <c r="B6" s="1163" t="s">
        <v>1216</v>
      </c>
      <c r="C6" s="1164"/>
      <c r="D6" s="1165"/>
      <c r="E6" s="147">
        <v>400</v>
      </c>
      <c r="F6" s="147"/>
      <c r="G6" s="1180" t="s">
        <v>1206</v>
      </c>
      <c r="H6" s="1181"/>
      <c r="I6" s="1181"/>
      <c r="J6" s="1181"/>
      <c r="K6" s="1181"/>
      <c r="L6" s="1181"/>
      <c r="M6" s="1182"/>
      <c r="O6" s="1072" t="s">
        <v>1409</v>
      </c>
      <c r="P6" s="1163" t="s">
        <v>1307</v>
      </c>
      <c r="Q6" s="1164"/>
      <c r="R6" s="1165"/>
      <c r="S6" s="147">
        <v>480</v>
      </c>
      <c r="T6" s="147"/>
      <c r="U6" s="1160" t="s">
        <v>1299</v>
      </c>
      <c r="V6" s="1161"/>
      <c r="W6" s="1161"/>
      <c r="X6" s="1161"/>
      <c r="Y6" s="1161"/>
      <c r="Z6" s="1161"/>
      <c r="AA6" s="1162"/>
    </row>
    <row r="7" spans="1:27" ht="12.75" customHeight="1">
      <c r="A7" s="1073"/>
      <c r="B7" s="1027" t="s">
        <v>1217</v>
      </c>
      <c r="C7" s="1028"/>
      <c r="D7" s="1029"/>
      <c r="E7" s="145">
        <v>500</v>
      </c>
      <c r="F7" s="145"/>
      <c r="G7" s="1183" t="s">
        <v>1207</v>
      </c>
      <c r="H7" s="1184"/>
      <c r="I7" s="1184"/>
      <c r="J7" s="1184"/>
      <c r="K7" s="1184"/>
      <c r="L7" s="1184"/>
      <c r="M7" s="1185"/>
      <c r="O7" s="1073"/>
      <c r="P7" s="1027" t="s">
        <v>1308</v>
      </c>
      <c r="Q7" s="1028"/>
      <c r="R7" s="1029"/>
      <c r="S7" s="145">
        <v>420</v>
      </c>
      <c r="T7" s="145"/>
      <c r="U7" s="1124" t="s">
        <v>1300</v>
      </c>
      <c r="V7" s="1125"/>
      <c r="W7" s="1125"/>
      <c r="X7" s="1125"/>
      <c r="Y7" s="1125"/>
      <c r="Z7" s="1125"/>
      <c r="AA7" s="1126"/>
    </row>
    <row r="8" spans="1:27" ht="12.75" customHeight="1">
      <c r="A8" s="1073"/>
      <c r="B8" s="1027" t="s">
        <v>1218</v>
      </c>
      <c r="C8" s="1028"/>
      <c r="D8" s="1029"/>
      <c r="E8" s="145">
        <v>540</v>
      </c>
      <c r="F8" s="145"/>
      <c r="G8" s="1183" t="s">
        <v>1208</v>
      </c>
      <c r="H8" s="1184"/>
      <c r="I8" s="1184"/>
      <c r="J8" s="1184"/>
      <c r="K8" s="1184"/>
      <c r="L8" s="1184"/>
      <c r="M8" s="1185"/>
      <c r="O8" s="1073"/>
      <c r="P8" s="1027" t="s">
        <v>1309</v>
      </c>
      <c r="Q8" s="1028"/>
      <c r="R8" s="1029"/>
      <c r="S8" s="145">
        <v>340</v>
      </c>
      <c r="T8" s="145"/>
      <c r="U8" s="1124" t="s">
        <v>1301</v>
      </c>
      <c r="V8" s="1125"/>
      <c r="W8" s="1125"/>
      <c r="X8" s="1125"/>
      <c r="Y8" s="1125"/>
      <c r="Z8" s="1125"/>
      <c r="AA8" s="1126"/>
    </row>
    <row r="9" spans="1:27" ht="12.75" customHeight="1">
      <c r="A9" s="1073"/>
      <c r="B9" s="1027" t="s">
        <v>1219</v>
      </c>
      <c r="C9" s="1028"/>
      <c r="D9" s="1029"/>
      <c r="E9" s="145">
        <v>430</v>
      </c>
      <c r="F9" s="145"/>
      <c r="G9" s="1183" t="s">
        <v>1209</v>
      </c>
      <c r="H9" s="1184"/>
      <c r="I9" s="1184"/>
      <c r="J9" s="1184"/>
      <c r="K9" s="1184"/>
      <c r="L9" s="1184"/>
      <c r="M9" s="1185"/>
      <c r="O9" s="1073"/>
      <c r="P9" s="1027" t="s">
        <v>1310</v>
      </c>
      <c r="Q9" s="1028"/>
      <c r="R9" s="1029"/>
      <c r="S9" s="145">
        <v>530</v>
      </c>
      <c r="T9" s="145"/>
      <c r="U9" s="1124" t="s">
        <v>1302</v>
      </c>
      <c r="V9" s="1125"/>
      <c r="W9" s="1125"/>
      <c r="X9" s="1125"/>
      <c r="Y9" s="1125"/>
      <c r="Z9" s="1125"/>
      <c r="AA9" s="1126"/>
    </row>
    <row r="10" spans="1:27" ht="12.75" customHeight="1">
      <c r="A10" s="1073"/>
      <c r="B10" s="1027" t="s">
        <v>1220</v>
      </c>
      <c r="C10" s="1028"/>
      <c r="D10" s="1029"/>
      <c r="E10" s="145">
        <v>340</v>
      </c>
      <c r="F10" s="145"/>
      <c r="G10" s="1183" t="s">
        <v>1210</v>
      </c>
      <c r="H10" s="1184"/>
      <c r="I10" s="1184"/>
      <c r="J10" s="1184"/>
      <c r="K10" s="1184"/>
      <c r="L10" s="1184"/>
      <c r="M10" s="1185"/>
      <c r="O10" s="1073"/>
      <c r="P10" s="1027" t="s">
        <v>1311</v>
      </c>
      <c r="Q10" s="1028"/>
      <c r="R10" s="1029"/>
      <c r="S10" s="145">
        <v>600</v>
      </c>
      <c r="T10" s="145"/>
      <c r="U10" s="1124" t="s">
        <v>1303</v>
      </c>
      <c r="V10" s="1125"/>
      <c r="W10" s="1125"/>
      <c r="X10" s="1125"/>
      <c r="Y10" s="1125"/>
      <c r="Z10" s="1125"/>
      <c r="AA10" s="1126"/>
    </row>
    <row r="11" spans="1:27" ht="12.75" customHeight="1">
      <c r="A11" s="1073"/>
      <c r="B11" s="1027" t="s">
        <v>1221</v>
      </c>
      <c r="C11" s="1028"/>
      <c r="D11" s="1029"/>
      <c r="E11" s="145">
        <v>810</v>
      </c>
      <c r="F11" s="145"/>
      <c r="G11" s="1183" t="s">
        <v>1211</v>
      </c>
      <c r="H11" s="1184"/>
      <c r="I11" s="1184"/>
      <c r="J11" s="1184"/>
      <c r="K11" s="1184"/>
      <c r="L11" s="1184"/>
      <c r="M11" s="1185"/>
      <c r="O11" s="1073"/>
      <c r="P11" s="1027" t="s">
        <v>1312</v>
      </c>
      <c r="Q11" s="1028"/>
      <c r="R11" s="1029"/>
      <c r="S11" s="145">
        <v>600</v>
      </c>
      <c r="T11" s="145"/>
      <c r="U11" s="1124" t="s">
        <v>1304</v>
      </c>
      <c r="V11" s="1125"/>
      <c r="W11" s="1125"/>
      <c r="X11" s="1125"/>
      <c r="Y11" s="1125"/>
      <c r="Z11" s="1125"/>
      <c r="AA11" s="1126"/>
    </row>
    <row r="12" spans="1:27" ht="12.75" customHeight="1">
      <c r="A12" s="1073"/>
      <c r="B12" s="1027" t="s">
        <v>1222</v>
      </c>
      <c r="C12" s="1028"/>
      <c r="D12" s="1029"/>
      <c r="E12" s="145">
        <v>180</v>
      </c>
      <c r="F12" s="145"/>
      <c r="G12" s="1183" t="s">
        <v>1212</v>
      </c>
      <c r="H12" s="1184"/>
      <c r="I12" s="1184"/>
      <c r="J12" s="1184"/>
      <c r="K12" s="1184"/>
      <c r="L12" s="1184"/>
      <c r="M12" s="1185"/>
      <c r="O12" s="1073"/>
      <c r="P12" s="1027" t="s">
        <v>1313</v>
      </c>
      <c r="Q12" s="1028"/>
      <c r="R12" s="1029"/>
      <c r="S12" s="145">
        <v>450</v>
      </c>
      <c r="T12" s="145"/>
      <c r="U12" s="1124" t="s">
        <v>1305</v>
      </c>
      <c r="V12" s="1125"/>
      <c r="W12" s="1125"/>
      <c r="X12" s="1125"/>
      <c r="Y12" s="1125"/>
      <c r="Z12" s="1125"/>
      <c r="AA12" s="1126"/>
    </row>
    <row r="13" spans="1:27" ht="12.75" customHeight="1">
      <c r="A13" s="1073"/>
      <c r="B13" s="1027" t="s">
        <v>1223</v>
      </c>
      <c r="C13" s="1028"/>
      <c r="D13" s="1029"/>
      <c r="E13" s="145">
        <v>260</v>
      </c>
      <c r="F13" s="145"/>
      <c r="G13" s="1183" t="s">
        <v>1213</v>
      </c>
      <c r="H13" s="1184"/>
      <c r="I13" s="1184"/>
      <c r="J13" s="1184"/>
      <c r="K13" s="1184"/>
      <c r="L13" s="1184"/>
      <c r="M13" s="1185"/>
      <c r="O13" s="1073"/>
      <c r="P13" s="1024" t="s">
        <v>1314</v>
      </c>
      <c r="Q13" s="1025"/>
      <c r="R13" s="1026"/>
      <c r="S13" s="145">
        <v>520</v>
      </c>
      <c r="T13" s="145"/>
      <c r="U13" s="926" t="s">
        <v>1306</v>
      </c>
      <c r="V13" s="927"/>
      <c r="W13" s="927"/>
      <c r="X13" s="927"/>
      <c r="Y13" s="927"/>
      <c r="Z13" s="927"/>
      <c r="AA13" s="1123"/>
    </row>
    <row r="14" spans="1:27" ht="12.75" customHeight="1">
      <c r="A14" s="1073"/>
      <c r="B14" s="1027" t="s">
        <v>1224</v>
      </c>
      <c r="C14" s="1028"/>
      <c r="D14" s="1029"/>
      <c r="E14" s="145">
        <v>190</v>
      </c>
      <c r="F14" s="145"/>
      <c r="G14" s="1183" t="s">
        <v>1214</v>
      </c>
      <c r="H14" s="1184"/>
      <c r="I14" s="1184"/>
      <c r="J14" s="1184"/>
      <c r="K14" s="1184"/>
      <c r="L14" s="1184"/>
      <c r="M14" s="1185"/>
      <c r="O14" s="1074"/>
      <c r="P14" s="1178" t="s">
        <v>9</v>
      </c>
      <c r="Q14" s="1178"/>
      <c r="R14" s="1179"/>
      <c r="S14" s="148">
        <f>SUM(S4:S13)</f>
        <v>3940</v>
      </c>
      <c r="T14" s="148">
        <f>SUM(T4:T13)</f>
        <v>0</v>
      </c>
      <c r="U14" s="1033"/>
      <c r="V14" s="1034"/>
      <c r="W14" s="1034"/>
      <c r="X14" s="1034"/>
      <c r="Y14" s="1034"/>
      <c r="Z14" s="1034"/>
      <c r="AA14" s="1035"/>
    </row>
    <row r="15" spans="1:27" ht="12.75" customHeight="1">
      <c r="A15" s="1073"/>
      <c r="B15" s="1024" t="s">
        <v>1225</v>
      </c>
      <c r="C15" s="1025"/>
      <c r="D15" s="1026"/>
      <c r="E15" s="145">
        <v>480</v>
      </c>
      <c r="F15" s="145"/>
      <c r="G15" s="1186" t="s">
        <v>1215</v>
      </c>
      <c r="H15" s="1187"/>
      <c r="I15" s="1187"/>
      <c r="J15" s="1187"/>
      <c r="K15" s="1187"/>
      <c r="L15" s="1187"/>
      <c r="M15" s="1188"/>
      <c r="O15" s="1072" t="s">
        <v>1410</v>
      </c>
      <c r="P15" s="1163" t="s">
        <v>1328</v>
      </c>
      <c r="Q15" s="1164"/>
      <c r="R15" s="1165"/>
      <c r="S15" s="147">
        <v>610</v>
      </c>
      <c r="T15" s="147"/>
      <c r="U15" s="1160" t="s">
        <v>1315</v>
      </c>
      <c r="V15" s="1161"/>
      <c r="W15" s="1161"/>
      <c r="X15" s="1161"/>
      <c r="Y15" s="1161"/>
      <c r="Z15" s="1161"/>
      <c r="AA15" s="1162"/>
    </row>
    <row r="16" spans="1:27" ht="12.75" customHeight="1">
      <c r="A16" s="1074"/>
      <c r="B16" s="1178" t="s">
        <v>9</v>
      </c>
      <c r="C16" s="1178"/>
      <c r="D16" s="1179"/>
      <c r="E16" s="148">
        <f>SUM(E6:E15)</f>
        <v>4130</v>
      </c>
      <c r="F16" s="148">
        <f>SUM(F6:F15)</f>
        <v>0</v>
      </c>
      <c r="G16" s="1033"/>
      <c r="H16" s="1034"/>
      <c r="I16" s="1034"/>
      <c r="J16" s="1034"/>
      <c r="K16" s="1034"/>
      <c r="L16" s="1034"/>
      <c r="M16" s="1035"/>
      <c r="O16" s="1073"/>
      <c r="P16" s="1027" t="s">
        <v>1329</v>
      </c>
      <c r="Q16" s="1028"/>
      <c r="R16" s="1029"/>
      <c r="S16" s="145">
        <v>400</v>
      </c>
      <c r="T16" s="145"/>
      <c r="U16" s="1124" t="s">
        <v>1316</v>
      </c>
      <c r="V16" s="1125"/>
      <c r="W16" s="1125"/>
      <c r="X16" s="1125"/>
      <c r="Y16" s="1125"/>
      <c r="Z16" s="1125"/>
      <c r="AA16" s="1126"/>
    </row>
    <row r="17" spans="1:27" ht="12.75" customHeight="1">
      <c r="A17" s="1072" t="s">
        <v>1405</v>
      </c>
      <c r="B17" s="1163" t="s">
        <v>1234</v>
      </c>
      <c r="C17" s="1164"/>
      <c r="D17" s="1165"/>
      <c r="E17" s="147">
        <v>400</v>
      </c>
      <c r="F17" s="147"/>
      <c r="G17" s="1160" t="s">
        <v>2560</v>
      </c>
      <c r="H17" s="1161"/>
      <c r="I17" s="1161"/>
      <c r="J17" s="1161"/>
      <c r="K17" s="1161"/>
      <c r="L17" s="1161"/>
      <c r="M17" s="1162"/>
      <c r="O17" s="1073"/>
      <c r="P17" s="1027" t="s">
        <v>1330</v>
      </c>
      <c r="Q17" s="1028"/>
      <c r="R17" s="1029"/>
      <c r="S17" s="145">
        <v>640</v>
      </c>
      <c r="T17" s="145"/>
      <c r="U17" s="1124" t="s">
        <v>1317</v>
      </c>
      <c r="V17" s="1125"/>
      <c r="W17" s="1125"/>
      <c r="X17" s="1125"/>
      <c r="Y17" s="1125"/>
      <c r="Z17" s="1125"/>
      <c r="AA17" s="1126"/>
    </row>
    <row r="18" spans="1:27" ht="12.75" customHeight="1">
      <c r="A18" s="1073"/>
      <c r="B18" s="1027" t="s">
        <v>1235</v>
      </c>
      <c r="C18" s="1028"/>
      <c r="D18" s="1029"/>
      <c r="E18" s="145">
        <v>600</v>
      </c>
      <c r="F18" s="145"/>
      <c r="G18" s="1124" t="s">
        <v>2561</v>
      </c>
      <c r="H18" s="1125"/>
      <c r="I18" s="1125"/>
      <c r="J18" s="1125"/>
      <c r="K18" s="1125"/>
      <c r="L18" s="1125"/>
      <c r="M18" s="1126"/>
      <c r="O18" s="1073"/>
      <c r="P18" s="1027" t="s">
        <v>1331</v>
      </c>
      <c r="Q18" s="1028"/>
      <c r="R18" s="1029"/>
      <c r="S18" s="145">
        <v>620</v>
      </c>
      <c r="T18" s="145"/>
      <c r="U18" s="1124" t="s">
        <v>1318</v>
      </c>
      <c r="V18" s="1125"/>
      <c r="W18" s="1125"/>
      <c r="X18" s="1125"/>
      <c r="Y18" s="1125"/>
      <c r="Z18" s="1125"/>
      <c r="AA18" s="1126"/>
    </row>
    <row r="19" spans="1:27" ht="12.75" customHeight="1">
      <c r="A19" s="1073"/>
      <c r="B19" s="1027" t="s">
        <v>1236</v>
      </c>
      <c r="C19" s="1028"/>
      <c r="D19" s="1029"/>
      <c r="E19" s="145">
        <v>410</v>
      </c>
      <c r="F19" s="145"/>
      <c r="G19" s="1124" t="s">
        <v>1226</v>
      </c>
      <c r="H19" s="1125"/>
      <c r="I19" s="1125"/>
      <c r="J19" s="1125"/>
      <c r="K19" s="1125"/>
      <c r="L19" s="1125"/>
      <c r="M19" s="1126"/>
      <c r="O19" s="1073"/>
      <c r="P19" s="1027" t="s">
        <v>1332</v>
      </c>
      <c r="Q19" s="1028"/>
      <c r="R19" s="1029"/>
      <c r="S19" s="145">
        <v>700</v>
      </c>
      <c r="T19" s="145"/>
      <c r="U19" s="1124" t="s">
        <v>1319</v>
      </c>
      <c r="V19" s="1125"/>
      <c r="W19" s="1125"/>
      <c r="X19" s="1125"/>
      <c r="Y19" s="1125"/>
      <c r="Z19" s="1125"/>
      <c r="AA19" s="1126"/>
    </row>
    <row r="20" spans="1:27" ht="12.75" customHeight="1">
      <c r="A20" s="1073"/>
      <c r="B20" s="1027" t="s">
        <v>1237</v>
      </c>
      <c r="C20" s="1028"/>
      <c r="D20" s="1029"/>
      <c r="E20" s="145">
        <v>420</v>
      </c>
      <c r="F20" s="145"/>
      <c r="G20" s="1124" t="s">
        <v>1227</v>
      </c>
      <c r="H20" s="1125"/>
      <c r="I20" s="1125"/>
      <c r="J20" s="1125"/>
      <c r="K20" s="1125"/>
      <c r="L20" s="1125"/>
      <c r="M20" s="1126"/>
      <c r="O20" s="1073"/>
      <c r="P20" s="1027" t="s">
        <v>1333</v>
      </c>
      <c r="Q20" s="1028"/>
      <c r="R20" s="1029"/>
      <c r="S20" s="145">
        <v>400</v>
      </c>
      <c r="T20" s="145"/>
      <c r="U20" s="1124" t="s">
        <v>1320</v>
      </c>
      <c r="V20" s="1125"/>
      <c r="W20" s="1125"/>
      <c r="X20" s="1125"/>
      <c r="Y20" s="1125"/>
      <c r="Z20" s="1125"/>
      <c r="AA20" s="1126"/>
    </row>
    <row r="21" spans="1:27" ht="12.75" customHeight="1">
      <c r="A21" s="1073"/>
      <c r="B21" s="1027" t="s">
        <v>1238</v>
      </c>
      <c r="C21" s="1028"/>
      <c r="D21" s="1029"/>
      <c r="E21" s="145">
        <v>380</v>
      </c>
      <c r="F21" s="145"/>
      <c r="G21" s="1124" t="s">
        <v>1228</v>
      </c>
      <c r="H21" s="1125"/>
      <c r="I21" s="1125"/>
      <c r="J21" s="1125"/>
      <c r="K21" s="1125"/>
      <c r="L21" s="1125"/>
      <c r="M21" s="1126"/>
      <c r="O21" s="1073"/>
      <c r="P21" s="1027" t="s">
        <v>1334</v>
      </c>
      <c r="Q21" s="1028"/>
      <c r="R21" s="1029"/>
      <c r="S21" s="145">
        <v>610</v>
      </c>
      <c r="T21" s="145"/>
      <c r="U21" s="1124" t="s">
        <v>1321</v>
      </c>
      <c r="V21" s="1125"/>
      <c r="W21" s="1125"/>
      <c r="X21" s="1125"/>
      <c r="Y21" s="1125"/>
      <c r="Z21" s="1125"/>
      <c r="AA21" s="1126"/>
    </row>
    <row r="22" spans="1:27" ht="12.75" customHeight="1">
      <c r="A22" s="1073"/>
      <c r="B22" s="1027" t="s">
        <v>1239</v>
      </c>
      <c r="C22" s="1028"/>
      <c r="D22" s="1029"/>
      <c r="E22" s="145">
        <v>340</v>
      </c>
      <c r="F22" s="145"/>
      <c r="G22" s="1124" t="s">
        <v>1229</v>
      </c>
      <c r="H22" s="1125"/>
      <c r="I22" s="1125"/>
      <c r="J22" s="1125"/>
      <c r="K22" s="1125"/>
      <c r="L22" s="1125"/>
      <c r="M22" s="1126"/>
      <c r="O22" s="1073"/>
      <c r="P22" s="1027" t="s">
        <v>1335</v>
      </c>
      <c r="Q22" s="1028"/>
      <c r="R22" s="1029"/>
      <c r="S22" s="145">
        <v>270</v>
      </c>
      <c r="T22" s="145"/>
      <c r="U22" s="1124" t="s">
        <v>1322</v>
      </c>
      <c r="V22" s="1125"/>
      <c r="W22" s="1125"/>
      <c r="X22" s="1125"/>
      <c r="Y22" s="1125"/>
      <c r="Z22" s="1125"/>
      <c r="AA22" s="1126"/>
    </row>
    <row r="23" spans="1:27" ht="12.75" customHeight="1">
      <c r="A23" s="1073"/>
      <c r="B23" s="1027" t="s">
        <v>1240</v>
      </c>
      <c r="C23" s="1028"/>
      <c r="D23" s="1029"/>
      <c r="E23" s="145">
        <v>400</v>
      </c>
      <c r="F23" s="145"/>
      <c r="G23" s="1124" t="s">
        <v>2562</v>
      </c>
      <c r="H23" s="1125"/>
      <c r="I23" s="1125"/>
      <c r="J23" s="1125"/>
      <c r="K23" s="1125"/>
      <c r="L23" s="1125"/>
      <c r="M23" s="1126"/>
      <c r="O23" s="1073"/>
      <c r="P23" s="1027" t="s">
        <v>1336</v>
      </c>
      <c r="Q23" s="1028"/>
      <c r="R23" s="1029"/>
      <c r="S23" s="145">
        <v>340</v>
      </c>
      <c r="T23" s="145"/>
      <c r="U23" s="1124" t="s">
        <v>1323</v>
      </c>
      <c r="V23" s="1125"/>
      <c r="W23" s="1125"/>
      <c r="X23" s="1125"/>
      <c r="Y23" s="1125"/>
      <c r="Z23" s="1125"/>
      <c r="AA23" s="1126"/>
    </row>
    <row r="24" spans="1:27" ht="12.75" customHeight="1">
      <c r="A24" s="1073"/>
      <c r="B24" s="1027" t="s">
        <v>1241</v>
      </c>
      <c r="C24" s="1028"/>
      <c r="D24" s="1029"/>
      <c r="E24" s="145">
        <v>980</v>
      </c>
      <c r="F24" s="145"/>
      <c r="G24" s="1124" t="s">
        <v>1230</v>
      </c>
      <c r="H24" s="1125"/>
      <c r="I24" s="1125"/>
      <c r="J24" s="1125"/>
      <c r="K24" s="1125"/>
      <c r="L24" s="1125"/>
      <c r="M24" s="1126"/>
      <c r="O24" s="1073"/>
      <c r="P24" s="1027" t="s">
        <v>1337</v>
      </c>
      <c r="Q24" s="1028"/>
      <c r="R24" s="1029"/>
      <c r="S24" s="145">
        <v>570</v>
      </c>
      <c r="T24" s="145"/>
      <c r="U24" s="1124" t="s">
        <v>1324</v>
      </c>
      <c r="V24" s="1125"/>
      <c r="W24" s="1125"/>
      <c r="X24" s="1125"/>
      <c r="Y24" s="1125"/>
      <c r="Z24" s="1125"/>
      <c r="AA24" s="1126"/>
    </row>
    <row r="25" spans="1:27" ht="12.75" customHeight="1">
      <c r="A25" s="1073"/>
      <c r="B25" s="1027" t="s">
        <v>1242</v>
      </c>
      <c r="C25" s="1028"/>
      <c r="D25" s="1029"/>
      <c r="E25" s="145">
        <v>530</v>
      </c>
      <c r="F25" s="145"/>
      <c r="G25" s="1124" t="s">
        <v>1231</v>
      </c>
      <c r="H25" s="1125"/>
      <c r="I25" s="1125"/>
      <c r="J25" s="1125"/>
      <c r="K25" s="1125"/>
      <c r="L25" s="1125"/>
      <c r="M25" s="1126"/>
      <c r="O25" s="1073"/>
      <c r="P25" s="1027" t="s">
        <v>1338</v>
      </c>
      <c r="Q25" s="1028"/>
      <c r="R25" s="1029"/>
      <c r="S25" s="145">
        <v>420</v>
      </c>
      <c r="T25" s="145"/>
      <c r="U25" s="1124" t="s">
        <v>1325</v>
      </c>
      <c r="V25" s="1125"/>
      <c r="W25" s="1125"/>
      <c r="X25" s="1125"/>
      <c r="Y25" s="1125"/>
      <c r="Z25" s="1125"/>
      <c r="AA25" s="1126"/>
    </row>
    <row r="26" spans="1:27" ht="12.75" customHeight="1">
      <c r="A26" s="1073"/>
      <c r="B26" s="1027" t="s">
        <v>1243</v>
      </c>
      <c r="C26" s="1028"/>
      <c r="D26" s="1029"/>
      <c r="E26" s="145">
        <v>560</v>
      </c>
      <c r="F26" s="145"/>
      <c r="G26" s="1124" t="s">
        <v>1232</v>
      </c>
      <c r="H26" s="1125"/>
      <c r="I26" s="1125"/>
      <c r="J26" s="1125"/>
      <c r="K26" s="1125"/>
      <c r="L26" s="1125"/>
      <c r="M26" s="1126"/>
      <c r="O26" s="1073"/>
      <c r="P26" s="1027" t="s">
        <v>1339</v>
      </c>
      <c r="Q26" s="1028"/>
      <c r="R26" s="1029"/>
      <c r="S26" s="145">
        <v>440</v>
      </c>
      <c r="T26" s="145"/>
      <c r="U26" s="1124" t="s">
        <v>1326</v>
      </c>
      <c r="V26" s="1125"/>
      <c r="W26" s="1125"/>
      <c r="X26" s="1125"/>
      <c r="Y26" s="1125"/>
      <c r="Z26" s="1125"/>
      <c r="AA26" s="1126"/>
    </row>
    <row r="27" spans="1:27" ht="12.75" customHeight="1">
      <c r="A27" s="1073"/>
      <c r="B27" s="1024" t="s">
        <v>1244</v>
      </c>
      <c r="C27" s="1025"/>
      <c r="D27" s="1026"/>
      <c r="E27" s="145">
        <v>340</v>
      </c>
      <c r="F27" s="145"/>
      <c r="G27" s="926" t="s">
        <v>1233</v>
      </c>
      <c r="H27" s="927"/>
      <c r="I27" s="927"/>
      <c r="J27" s="927"/>
      <c r="K27" s="927"/>
      <c r="L27" s="927"/>
      <c r="M27" s="1123"/>
      <c r="O27" s="1073"/>
      <c r="P27" s="1024" t="s">
        <v>1340</v>
      </c>
      <c r="Q27" s="1025"/>
      <c r="R27" s="1026"/>
      <c r="S27" s="145">
        <v>370</v>
      </c>
      <c r="T27" s="145"/>
      <c r="U27" s="926" t="s">
        <v>1327</v>
      </c>
      <c r="V27" s="927"/>
      <c r="W27" s="927"/>
      <c r="X27" s="927"/>
      <c r="Y27" s="927"/>
      <c r="Z27" s="927"/>
      <c r="AA27" s="1123"/>
    </row>
    <row r="28" spans="1:27" ht="12.75" customHeight="1">
      <c r="A28" s="1074"/>
      <c r="B28" s="1039" t="s">
        <v>10</v>
      </c>
      <c r="C28" s="780"/>
      <c r="D28" s="1127"/>
      <c r="E28" s="148">
        <f>SUM(E17:E27)</f>
        <v>5360</v>
      </c>
      <c r="F28" s="148">
        <f>SUM(F17:F27)</f>
        <v>0</v>
      </c>
      <c r="G28" s="1018"/>
      <c r="H28" s="1019"/>
      <c r="I28" s="1019"/>
      <c r="J28" s="1019"/>
      <c r="K28" s="1019"/>
      <c r="L28" s="1019"/>
      <c r="M28" s="1020"/>
      <c r="O28" s="1074"/>
      <c r="P28" s="1039" t="s">
        <v>10</v>
      </c>
      <c r="Q28" s="780"/>
      <c r="R28" s="781"/>
      <c r="S28" s="148">
        <f>SUM(S15:S27)</f>
        <v>6390</v>
      </c>
      <c r="T28" s="148">
        <f>SUM(T15:T27)</f>
        <v>0</v>
      </c>
      <c r="U28" s="1018"/>
      <c r="V28" s="1019"/>
      <c r="W28" s="1019"/>
      <c r="X28" s="1019"/>
      <c r="Y28" s="1019"/>
      <c r="Z28" s="1019"/>
      <c r="AA28" s="1020"/>
    </row>
    <row r="29" spans="1:27" ht="12.75" customHeight="1">
      <c r="A29" s="1072" t="s">
        <v>1406</v>
      </c>
      <c r="B29" s="1036" t="s">
        <v>1255</v>
      </c>
      <c r="C29" s="1037"/>
      <c r="D29" s="1038"/>
      <c r="E29" s="147">
        <v>390</v>
      </c>
      <c r="F29" s="147"/>
      <c r="G29" s="1192" t="s">
        <v>1245</v>
      </c>
      <c r="H29" s="1193"/>
      <c r="I29" s="1193"/>
      <c r="J29" s="1193"/>
      <c r="K29" s="1193"/>
      <c r="L29" s="1193"/>
      <c r="M29" s="1194"/>
      <c r="O29" s="1072" t="s">
        <v>1411</v>
      </c>
      <c r="P29" s="1163" t="s">
        <v>1349</v>
      </c>
      <c r="Q29" s="1164"/>
      <c r="R29" s="1165"/>
      <c r="S29" s="147">
        <v>390</v>
      </c>
      <c r="T29" s="147"/>
      <c r="U29" s="1160" t="s">
        <v>1341</v>
      </c>
      <c r="V29" s="1161"/>
      <c r="W29" s="1161"/>
      <c r="X29" s="1161"/>
      <c r="Y29" s="1161"/>
      <c r="Z29" s="1161"/>
      <c r="AA29" s="1162"/>
    </row>
    <row r="30" spans="1:27" ht="12.75" customHeight="1">
      <c r="A30" s="1073"/>
      <c r="B30" s="1027" t="s">
        <v>1256</v>
      </c>
      <c r="C30" s="1028"/>
      <c r="D30" s="1029"/>
      <c r="E30" s="145">
        <v>200</v>
      </c>
      <c r="F30" s="145"/>
      <c r="G30" s="1169" t="s">
        <v>1246</v>
      </c>
      <c r="H30" s="1170"/>
      <c r="I30" s="1170"/>
      <c r="J30" s="1170"/>
      <c r="K30" s="1170"/>
      <c r="L30" s="1170"/>
      <c r="M30" s="1171"/>
      <c r="O30" s="1073"/>
      <c r="P30" s="1027" t="s">
        <v>1350</v>
      </c>
      <c r="Q30" s="1028"/>
      <c r="R30" s="1029"/>
      <c r="S30" s="145">
        <v>430</v>
      </c>
      <c r="T30" s="145"/>
      <c r="U30" s="1124" t="s">
        <v>1342</v>
      </c>
      <c r="V30" s="1125"/>
      <c r="W30" s="1125"/>
      <c r="X30" s="1125"/>
      <c r="Y30" s="1125"/>
      <c r="Z30" s="1125"/>
      <c r="AA30" s="1126"/>
    </row>
    <row r="31" spans="1:27" ht="12.75" customHeight="1">
      <c r="A31" s="1073"/>
      <c r="B31" s="1027" t="s">
        <v>1257</v>
      </c>
      <c r="C31" s="1028"/>
      <c r="D31" s="1029"/>
      <c r="E31" s="145">
        <v>350</v>
      </c>
      <c r="F31" s="145"/>
      <c r="G31" s="1169" t="s">
        <v>1247</v>
      </c>
      <c r="H31" s="1170"/>
      <c r="I31" s="1170"/>
      <c r="J31" s="1170"/>
      <c r="K31" s="1170"/>
      <c r="L31" s="1170"/>
      <c r="M31" s="1171"/>
      <c r="O31" s="1073"/>
      <c r="P31" s="1027" t="s">
        <v>1351</v>
      </c>
      <c r="Q31" s="1028"/>
      <c r="R31" s="1029"/>
      <c r="S31" s="145">
        <v>620</v>
      </c>
      <c r="T31" s="145"/>
      <c r="U31" s="1124" t="s">
        <v>1343</v>
      </c>
      <c r="V31" s="1125"/>
      <c r="W31" s="1125"/>
      <c r="X31" s="1125"/>
      <c r="Y31" s="1125"/>
      <c r="Z31" s="1125"/>
      <c r="AA31" s="1126"/>
    </row>
    <row r="32" spans="1:27" ht="12.75" customHeight="1">
      <c r="A32" s="1073"/>
      <c r="B32" s="1027" t="s">
        <v>1258</v>
      </c>
      <c r="C32" s="1028"/>
      <c r="D32" s="1029"/>
      <c r="E32" s="145">
        <v>400</v>
      </c>
      <c r="F32" s="145"/>
      <c r="G32" s="1169" t="s">
        <v>1248</v>
      </c>
      <c r="H32" s="1170"/>
      <c r="I32" s="1170"/>
      <c r="J32" s="1170"/>
      <c r="K32" s="1170"/>
      <c r="L32" s="1170"/>
      <c r="M32" s="1171"/>
      <c r="O32" s="1073"/>
      <c r="P32" s="1027" t="s">
        <v>1352</v>
      </c>
      <c r="Q32" s="1028"/>
      <c r="R32" s="1029"/>
      <c r="S32" s="145">
        <v>540</v>
      </c>
      <c r="T32" s="145"/>
      <c r="U32" s="1124" t="s">
        <v>1344</v>
      </c>
      <c r="V32" s="1125"/>
      <c r="W32" s="1125"/>
      <c r="X32" s="1125"/>
      <c r="Y32" s="1125"/>
      <c r="Z32" s="1125"/>
      <c r="AA32" s="1126"/>
    </row>
    <row r="33" spans="1:27" ht="12.75" customHeight="1">
      <c r="A33" s="1073"/>
      <c r="B33" s="1027" t="s">
        <v>1259</v>
      </c>
      <c r="C33" s="1028"/>
      <c r="D33" s="1029"/>
      <c r="E33" s="145">
        <v>490</v>
      </c>
      <c r="F33" s="145"/>
      <c r="G33" s="1169" t="s">
        <v>1249</v>
      </c>
      <c r="H33" s="1170"/>
      <c r="I33" s="1170"/>
      <c r="J33" s="1170"/>
      <c r="K33" s="1170"/>
      <c r="L33" s="1170"/>
      <c r="M33" s="1171"/>
      <c r="O33" s="1073"/>
      <c r="P33" s="1027" t="s">
        <v>1353</v>
      </c>
      <c r="Q33" s="1028"/>
      <c r="R33" s="1029"/>
      <c r="S33" s="145">
        <v>260</v>
      </c>
      <c r="T33" s="145"/>
      <c r="U33" s="1124" t="s">
        <v>1345</v>
      </c>
      <c r="V33" s="1125"/>
      <c r="W33" s="1125"/>
      <c r="X33" s="1125"/>
      <c r="Y33" s="1125"/>
      <c r="Z33" s="1125"/>
      <c r="AA33" s="1126"/>
    </row>
    <row r="34" spans="1:27" ht="12.75" customHeight="1">
      <c r="A34" s="1073"/>
      <c r="B34" s="1027" t="s">
        <v>1260</v>
      </c>
      <c r="C34" s="1028"/>
      <c r="D34" s="1029"/>
      <c r="E34" s="145">
        <v>350</v>
      </c>
      <c r="F34" s="145"/>
      <c r="G34" s="1169" t="s">
        <v>1250</v>
      </c>
      <c r="H34" s="1170"/>
      <c r="I34" s="1170"/>
      <c r="J34" s="1170"/>
      <c r="K34" s="1170"/>
      <c r="L34" s="1170"/>
      <c r="M34" s="1171"/>
      <c r="O34" s="1073"/>
      <c r="P34" s="1027" t="s">
        <v>1354</v>
      </c>
      <c r="Q34" s="1028"/>
      <c r="R34" s="1029"/>
      <c r="S34" s="145">
        <v>380</v>
      </c>
      <c r="T34" s="145"/>
      <c r="U34" s="1124" t="s">
        <v>1346</v>
      </c>
      <c r="V34" s="1125"/>
      <c r="W34" s="1125"/>
      <c r="X34" s="1125"/>
      <c r="Y34" s="1125"/>
      <c r="Z34" s="1125"/>
      <c r="AA34" s="1126"/>
    </row>
    <row r="35" spans="1:27" ht="12.75" customHeight="1">
      <c r="A35" s="1073"/>
      <c r="B35" s="1027" t="s">
        <v>1261</v>
      </c>
      <c r="C35" s="1028"/>
      <c r="D35" s="1029"/>
      <c r="E35" s="145">
        <v>730</v>
      </c>
      <c r="F35" s="145"/>
      <c r="G35" s="1169" t="s">
        <v>1251</v>
      </c>
      <c r="H35" s="1170"/>
      <c r="I35" s="1170"/>
      <c r="J35" s="1170"/>
      <c r="K35" s="1170"/>
      <c r="L35" s="1170"/>
      <c r="M35" s="1171"/>
      <c r="O35" s="1073"/>
      <c r="P35" s="1027" t="s">
        <v>1355</v>
      </c>
      <c r="Q35" s="1028"/>
      <c r="R35" s="1029"/>
      <c r="S35" s="145">
        <v>450</v>
      </c>
      <c r="T35" s="145"/>
      <c r="U35" s="1124" t="s">
        <v>1347</v>
      </c>
      <c r="V35" s="1125"/>
      <c r="W35" s="1125"/>
      <c r="X35" s="1125"/>
      <c r="Y35" s="1125"/>
      <c r="Z35" s="1125"/>
      <c r="AA35" s="1126"/>
    </row>
    <row r="36" spans="1:27" ht="12.75" customHeight="1">
      <c r="A36" s="1073"/>
      <c r="B36" s="1027" t="s">
        <v>1262</v>
      </c>
      <c r="C36" s="1028"/>
      <c r="D36" s="1029"/>
      <c r="E36" s="145">
        <v>450</v>
      </c>
      <c r="F36" s="145"/>
      <c r="G36" s="1169" t="s">
        <v>1252</v>
      </c>
      <c r="H36" s="1170"/>
      <c r="I36" s="1170"/>
      <c r="J36" s="1170"/>
      <c r="K36" s="1170"/>
      <c r="L36" s="1170"/>
      <c r="M36" s="1171"/>
      <c r="O36" s="1073"/>
      <c r="P36" s="1024" t="s">
        <v>1356</v>
      </c>
      <c r="Q36" s="1025"/>
      <c r="R36" s="1026"/>
      <c r="S36" s="145">
        <v>340</v>
      </c>
      <c r="T36" s="145"/>
      <c r="U36" s="926" t="s">
        <v>1348</v>
      </c>
      <c r="V36" s="927"/>
      <c r="W36" s="927"/>
      <c r="X36" s="927"/>
      <c r="Y36" s="927"/>
      <c r="Z36" s="927"/>
      <c r="AA36" s="1123"/>
    </row>
    <row r="37" spans="1:27" ht="12.75" customHeight="1">
      <c r="A37" s="1073"/>
      <c r="B37" s="1027" t="s">
        <v>1263</v>
      </c>
      <c r="C37" s="1028"/>
      <c r="D37" s="1029"/>
      <c r="E37" s="145">
        <v>620</v>
      </c>
      <c r="F37" s="145"/>
      <c r="G37" s="1169" t="s">
        <v>1253</v>
      </c>
      <c r="H37" s="1170"/>
      <c r="I37" s="1170"/>
      <c r="J37" s="1170"/>
      <c r="K37" s="1170"/>
      <c r="L37" s="1170"/>
      <c r="M37" s="1171"/>
      <c r="O37" s="1074"/>
      <c r="P37" s="1039" t="s">
        <v>10</v>
      </c>
      <c r="Q37" s="780"/>
      <c r="R37" s="781"/>
      <c r="S37" s="148">
        <f>SUM(S29:S36)</f>
        <v>3410</v>
      </c>
      <c r="T37" s="148">
        <f>SUM(T29:T36)</f>
        <v>0</v>
      </c>
      <c r="U37" s="1018"/>
      <c r="V37" s="1019"/>
      <c r="W37" s="1019"/>
      <c r="X37" s="1019"/>
      <c r="Y37" s="1019"/>
      <c r="Z37" s="1019"/>
      <c r="AA37" s="1020"/>
    </row>
    <row r="38" spans="1:27" ht="12.75" customHeight="1">
      <c r="A38" s="1073"/>
      <c r="B38" s="1024" t="s">
        <v>1264</v>
      </c>
      <c r="C38" s="1025"/>
      <c r="D38" s="1026"/>
      <c r="E38" s="145">
        <v>610</v>
      </c>
      <c r="F38" s="145"/>
      <c r="G38" s="1172" t="s">
        <v>1254</v>
      </c>
      <c r="H38" s="1173"/>
      <c r="I38" s="1173"/>
      <c r="J38" s="1173"/>
      <c r="K38" s="1173"/>
      <c r="L38" s="1173"/>
      <c r="M38" s="1174"/>
      <c r="O38" s="1072" t="s">
        <v>1412</v>
      </c>
      <c r="P38" s="1163" t="s">
        <v>1369</v>
      </c>
      <c r="Q38" s="1164"/>
      <c r="R38" s="1165"/>
      <c r="S38" s="147">
        <v>290</v>
      </c>
      <c r="T38" s="147"/>
      <c r="U38" s="1166" t="s">
        <v>1357</v>
      </c>
      <c r="V38" s="1167"/>
      <c r="W38" s="1167"/>
      <c r="X38" s="1167"/>
      <c r="Y38" s="1167"/>
      <c r="Z38" s="1167"/>
      <c r="AA38" s="1168"/>
    </row>
    <row r="39" spans="1:27" ht="12.75" customHeight="1">
      <c r="A39" s="1074"/>
      <c r="B39" s="1039" t="s">
        <v>10</v>
      </c>
      <c r="C39" s="780"/>
      <c r="D39" s="781"/>
      <c r="E39" s="148">
        <f>SUM(E29:E38)</f>
        <v>4590</v>
      </c>
      <c r="F39" s="148">
        <f>SUM(F29:F38)</f>
        <v>0</v>
      </c>
      <c r="G39" s="1018"/>
      <c r="H39" s="1019"/>
      <c r="I39" s="1019"/>
      <c r="J39" s="1019"/>
      <c r="K39" s="1019"/>
      <c r="L39" s="1019"/>
      <c r="M39" s="1020"/>
      <c r="O39" s="1073"/>
      <c r="P39" s="1027" t="s">
        <v>1370</v>
      </c>
      <c r="Q39" s="1028"/>
      <c r="R39" s="1029"/>
      <c r="S39" s="145">
        <v>310</v>
      </c>
      <c r="T39" s="145"/>
      <c r="U39" s="1169" t="s">
        <v>1358</v>
      </c>
      <c r="V39" s="1170"/>
      <c r="W39" s="1170"/>
      <c r="X39" s="1170"/>
      <c r="Y39" s="1170"/>
      <c r="Z39" s="1170"/>
      <c r="AA39" s="1171"/>
    </row>
    <row r="40" spans="1:27" ht="12.75" customHeight="1">
      <c r="A40" s="1072" t="s">
        <v>1407</v>
      </c>
      <c r="B40" s="1163" t="s">
        <v>1274</v>
      </c>
      <c r="C40" s="1164"/>
      <c r="D40" s="1165"/>
      <c r="E40" s="147">
        <v>660</v>
      </c>
      <c r="F40" s="147"/>
      <c r="G40" s="1160" t="s">
        <v>1265</v>
      </c>
      <c r="H40" s="1161"/>
      <c r="I40" s="1161"/>
      <c r="J40" s="1161"/>
      <c r="K40" s="1161"/>
      <c r="L40" s="1161"/>
      <c r="M40" s="1162"/>
      <c r="O40" s="1073"/>
      <c r="P40" s="1027" t="s">
        <v>1371</v>
      </c>
      <c r="Q40" s="1028"/>
      <c r="R40" s="1029"/>
      <c r="S40" s="145">
        <v>290</v>
      </c>
      <c r="T40" s="145"/>
      <c r="U40" s="1169" t="s">
        <v>1359</v>
      </c>
      <c r="V40" s="1170"/>
      <c r="W40" s="1170"/>
      <c r="X40" s="1170"/>
      <c r="Y40" s="1170"/>
      <c r="Z40" s="1170"/>
      <c r="AA40" s="1171"/>
    </row>
    <row r="41" spans="1:27" ht="12.75" customHeight="1">
      <c r="A41" s="1073"/>
      <c r="B41" s="1027" t="s">
        <v>1275</v>
      </c>
      <c r="C41" s="1028"/>
      <c r="D41" s="1029"/>
      <c r="E41" s="145">
        <v>290</v>
      </c>
      <c r="F41" s="145"/>
      <c r="G41" s="1124" t="s">
        <v>1266</v>
      </c>
      <c r="H41" s="1125"/>
      <c r="I41" s="1125"/>
      <c r="J41" s="1125"/>
      <c r="K41" s="1125"/>
      <c r="L41" s="1125"/>
      <c r="M41" s="1126"/>
      <c r="O41" s="1073"/>
      <c r="P41" s="1027" t="s">
        <v>1372</v>
      </c>
      <c r="Q41" s="1028"/>
      <c r="R41" s="1029"/>
      <c r="S41" s="145">
        <v>430</v>
      </c>
      <c r="T41" s="145"/>
      <c r="U41" s="1169" t="s">
        <v>1360</v>
      </c>
      <c r="V41" s="1170"/>
      <c r="W41" s="1170"/>
      <c r="X41" s="1170"/>
      <c r="Y41" s="1170"/>
      <c r="Z41" s="1170"/>
      <c r="AA41" s="1171"/>
    </row>
    <row r="42" spans="1:27" ht="12.75" customHeight="1">
      <c r="A42" s="1073"/>
      <c r="B42" s="1027" t="s">
        <v>1276</v>
      </c>
      <c r="C42" s="1028"/>
      <c r="D42" s="1029"/>
      <c r="E42" s="145">
        <v>330</v>
      </c>
      <c r="F42" s="145"/>
      <c r="G42" s="1124" t="s">
        <v>1267</v>
      </c>
      <c r="H42" s="1125"/>
      <c r="I42" s="1125"/>
      <c r="J42" s="1125"/>
      <c r="K42" s="1125"/>
      <c r="L42" s="1125"/>
      <c r="M42" s="1126"/>
      <c r="O42" s="1073"/>
      <c r="P42" s="1027" t="s">
        <v>1373</v>
      </c>
      <c r="Q42" s="1028"/>
      <c r="R42" s="1029"/>
      <c r="S42" s="145">
        <v>270</v>
      </c>
      <c r="T42" s="145"/>
      <c r="U42" s="1169" t="s">
        <v>1361</v>
      </c>
      <c r="V42" s="1170"/>
      <c r="W42" s="1170"/>
      <c r="X42" s="1170"/>
      <c r="Y42" s="1170"/>
      <c r="Z42" s="1170"/>
      <c r="AA42" s="1171"/>
    </row>
    <row r="43" spans="1:27" ht="12.75" customHeight="1">
      <c r="A43" s="1073"/>
      <c r="B43" s="1027" t="s">
        <v>1277</v>
      </c>
      <c r="C43" s="1028"/>
      <c r="D43" s="1029"/>
      <c r="E43" s="145">
        <v>410</v>
      </c>
      <c r="F43" s="145"/>
      <c r="G43" s="1124" t="s">
        <v>1268</v>
      </c>
      <c r="H43" s="1125"/>
      <c r="I43" s="1125"/>
      <c r="J43" s="1125"/>
      <c r="K43" s="1125"/>
      <c r="L43" s="1125"/>
      <c r="M43" s="1126"/>
      <c r="O43" s="1073"/>
      <c r="P43" s="1027" t="s">
        <v>1374</v>
      </c>
      <c r="Q43" s="1028"/>
      <c r="R43" s="1029"/>
      <c r="S43" s="145">
        <v>380</v>
      </c>
      <c r="T43" s="145"/>
      <c r="U43" s="1169" t="s">
        <v>1362</v>
      </c>
      <c r="V43" s="1170"/>
      <c r="W43" s="1170"/>
      <c r="X43" s="1170"/>
      <c r="Y43" s="1170"/>
      <c r="Z43" s="1170"/>
      <c r="AA43" s="1171"/>
    </row>
    <row r="44" spans="1:27" ht="12.75" customHeight="1">
      <c r="A44" s="1073"/>
      <c r="B44" s="1027" t="s">
        <v>1278</v>
      </c>
      <c r="C44" s="1028"/>
      <c r="D44" s="1029"/>
      <c r="E44" s="145">
        <v>420</v>
      </c>
      <c r="F44" s="145"/>
      <c r="G44" s="1124" t="s">
        <v>1269</v>
      </c>
      <c r="H44" s="1125"/>
      <c r="I44" s="1125"/>
      <c r="J44" s="1125"/>
      <c r="K44" s="1125"/>
      <c r="L44" s="1125"/>
      <c r="M44" s="1126"/>
      <c r="O44" s="1073"/>
      <c r="P44" s="1027" t="s">
        <v>1375</v>
      </c>
      <c r="Q44" s="1028"/>
      <c r="R44" s="1029"/>
      <c r="S44" s="145">
        <v>420</v>
      </c>
      <c r="T44" s="145"/>
      <c r="U44" s="1169" t="s">
        <v>1363</v>
      </c>
      <c r="V44" s="1170"/>
      <c r="W44" s="1170"/>
      <c r="X44" s="1170"/>
      <c r="Y44" s="1170"/>
      <c r="Z44" s="1170"/>
      <c r="AA44" s="1171"/>
    </row>
    <row r="45" spans="1:27" ht="12.75" customHeight="1">
      <c r="A45" s="1073"/>
      <c r="B45" s="1027" t="s">
        <v>1279</v>
      </c>
      <c r="C45" s="1028"/>
      <c r="D45" s="1029"/>
      <c r="E45" s="145">
        <v>350</v>
      </c>
      <c r="F45" s="145"/>
      <c r="G45" s="1124" t="s">
        <v>1270</v>
      </c>
      <c r="H45" s="1125"/>
      <c r="I45" s="1125"/>
      <c r="J45" s="1125"/>
      <c r="K45" s="1125"/>
      <c r="L45" s="1125"/>
      <c r="M45" s="1126"/>
      <c r="O45" s="1073"/>
      <c r="P45" s="1027" t="s">
        <v>1376</v>
      </c>
      <c r="Q45" s="1028"/>
      <c r="R45" s="1029"/>
      <c r="S45" s="145">
        <v>650</v>
      </c>
      <c r="T45" s="145"/>
      <c r="U45" s="1169" t="s">
        <v>1364</v>
      </c>
      <c r="V45" s="1170"/>
      <c r="W45" s="1170"/>
      <c r="X45" s="1170"/>
      <c r="Y45" s="1170"/>
      <c r="Z45" s="1170"/>
      <c r="AA45" s="1171"/>
    </row>
    <row r="46" spans="1:27" ht="12.75" customHeight="1">
      <c r="A46" s="1073"/>
      <c r="B46" s="1027" t="s">
        <v>1280</v>
      </c>
      <c r="C46" s="1028"/>
      <c r="D46" s="1029"/>
      <c r="E46" s="145">
        <v>260</v>
      </c>
      <c r="F46" s="145"/>
      <c r="G46" s="1124" t="s">
        <v>1271</v>
      </c>
      <c r="H46" s="1125"/>
      <c r="I46" s="1125"/>
      <c r="J46" s="1125"/>
      <c r="K46" s="1125"/>
      <c r="L46" s="1125"/>
      <c r="M46" s="1126"/>
      <c r="O46" s="1073"/>
      <c r="P46" s="1027" t="s">
        <v>1377</v>
      </c>
      <c r="Q46" s="1028"/>
      <c r="R46" s="1029"/>
      <c r="S46" s="145">
        <v>340</v>
      </c>
      <c r="T46" s="145"/>
      <c r="U46" s="1169" t="s">
        <v>1365</v>
      </c>
      <c r="V46" s="1170"/>
      <c r="W46" s="1170"/>
      <c r="X46" s="1170"/>
      <c r="Y46" s="1170"/>
      <c r="Z46" s="1170"/>
      <c r="AA46" s="1171"/>
    </row>
    <row r="47" spans="1:27" ht="12.75" customHeight="1">
      <c r="A47" s="1073"/>
      <c r="B47" s="1027" t="s">
        <v>1281</v>
      </c>
      <c r="C47" s="1028"/>
      <c r="D47" s="1029"/>
      <c r="E47" s="145">
        <v>360</v>
      </c>
      <c r="F47" s="145"/>
      <c r="G47" s="1124" t="s">
        <v>1272</v>
      </c>
      <c r="H47" s="1125"/>
      <c r="I47" s="1125"/>
      <c r="J47" s="1125"/>
      <c r="K47" s="1125"/>
      <c r="L47" s="1125"/>
      <c r="M47" s="1126"/>
      <c r="O47" s="1073"/>
      <c r="P47" s="1027" t="s">
        <v>1378</v>
      </c>
      <c r="Q47" s="1028"/>
      <c r="R47" s="1029"/>
      <c r="S47" s="145">
        <v>460</v>
      </c>
      <c r="T47" s="145"/>
      <c r="U47" s="1169" t="s">
        <v>1366</v>
      </c>
      <c r="V47" s="1170"/>
      <c r="W47" s="1170"/>
      <c r="X47" s="1170"/>
      <c r="Y47" s="1170"/>
      <c r="Z47" s="1170"/>
      <c r="AA47" s="1171"/>
    </row>
    <row r="48" spans="1:27" ht="12.75" customHeight="1">
      <c r="A48" s="1073"/>
      <c r="B48" s="1024" t="s">
        <v>1282</v>
      </c>
      <c r="C48" s="1025"/>
      <c r="D48" s="1026"/>
      <c r="E48" s="145">
        <v>510</v>
      </c>
      <c r="F48" s="145"/>
      <c r="G48" s="926" t="s">
        <v>1273</v>
      </c>
      <c r="H48" s="927"/>
      <c r="I48" s="927"/>
      <c r="J48" s="927"/>
      <c r="K48" s="927"/>
      <c r="L48" s="927"/>
      <c r="M48" s="1123"/>
      <c r="O48" s="1073"/>
      <c r="P48" s="1027" t="s">
        <v>1379</v>
      </c>
      <c r="Q48" s="1028"/>
      <c r="R48" s="1029"/>
      <c r="S48" s="145">
        <v>680</v>
      </c>
      <c r="T48" s="145"/>
      <c r="U48" s="1169" t="s">
        <v>1367</v>
      </c>
      <c r="V48" s="1170"/>
      <c r="W48" s="1170"/>
      <c r="X48" s="1170"/>
      <c r="Y48" s="1170"/>
      <c r="Z48" s="1170"/>
      <c r="AA48" s="1171"/>
    </row>
    <row r="49" spans="1:27" ht="12.75" customHeight="1">
      <c r="A49" s="1074"/>
      <c r="B49" s="1039" t="s">
        <v>10</v>
      </c>
      <c r="C49" s="780"/>
      <c r="D49" s="1127"/>
      <c r="E49" s="148">
        <f>SUM(E40:E48)</f>
        <v>3590</v>
      </c>
      <c r="F49" s="148">
        <f>SUM(F40:F48)</f>
        <v>0</v>
      </c>
      <c r="G49" s="1018"/>
      <c r="H49" s="1019"/>
      <c r="I49" s="1019"/>
      <c r="J49" s="1019"/>
      <c r="K49" s="1019"/>
      <c r="L49" s="1019"/>
      <c r="M49" s="1020"/>
      <c r="O49" s="1073"/>
      <c r="P49" s="1024" t="s">
        <v>1380</v>
      </c>
      <c r="Q49" s="1025"/>
      <c r="R49" s="1026"/>
      <c r="S49" s="145">
        <v>620</v>
      </c>
      <c r="T49" s="145"/>
      <c r="U49" s="1172" t="s">
        <v>1368</v>
      </c>
      <c r="V49" s="1173"/>
      <c r="W49" s="1173"/>
      <c r="X49" s="1173"/>
      <c r="Y49" s="1173"/>
      <c r="Z49" s="1173"/>
      <c r="AA49" s="1174"/>
    </row>
    <row r="50" spans="1:27" ht="12.75" customHeight="1">
      <c r="A50" s="1075" t="s">
        <v>1408</v>
      </c>
      <c r="B50" s="1163" t="s">
        <v>1291</v>
      </c>
      <c r="C50" s="1164"/>
      <c r="D50" s="1165"/>
      <c r="E50" s="147">
        <v>670</v>
      </c>
      <c r="F50" s="147"/>
      <c r="G50" s="1160" t="s">
        <v>1283</v>
      </c>
      <c r="H50" s="1161"/>
      <c r="I50" s="1161"/>
      <c r="J50" s="1161"/>
      <c r="K50" s="1161"/>
      <c r="L50" s="1161"/>
      <c r="M50" s="1162"/>
      <c r="O50" s="1074"/>
      <c r="P50" s="1039" t="s">
        <v>10</v>
      </c>
      <c r="Q50" s="780"/>
      <c r="R50" s="781"/>
      <c r="S50" s="148">
        <f>SUM(S38:S49)</f>
        <v>5140</v>
      </c>
      <c r="T50" s="148">
        <f>SUM(T38:T49)</f>
        <v>0</v>
      </c>
      <c r="U50" s="1018"/>
      <c r="V50" s="1019"/>
      <c r="W50" s="1019"/>
      <c r="X50" s="1019"/>
      <c r="Y50" s="1019"/>
      <c r="Z50" s="1019"/>
      <c r="AA50" s="1020"/>
    </row>
    <row r="51" spans="1:27" ht="12.75" customHeight="1">
      <c r="A51" s="1076"/>
      <c r="B51" s="1027" t="s">
        <v>1292</v>
      </c>
      <c r="C51" s="1028"/>
      <c r="D51" s="1029"/>
      <c r="E51" s="145">
        <v>340</v>
      </c>
      <c r="F51" s="145"/>
      <c r="G51" s="1124" t="s">
        <v>1284</v>
      </c>
      <c r="H51" s="1125"/>
      <c r="I51" s="1125"/>
      <c r="J51" s="1125"/>
      <c r="K51" s="1125"/>
      <c r="L51" s="1125"/>
      <c r="M51" s="1126"/>
      <c r="O51" s="1072" t="s">
        <v>2891</v>
      </c>
      <c r="P51" s="1027" t="s">
        <v>1389</v>
      </c>
      <c r="Q51" s="1028"/>
      <c r="R51" s="1029"/>
      <c r="S51" s="145">
        <v>310</v>
      </c>
      <c r="T51" s="145"/>
      <c r="U51" s="1124" t="s">
        <v>1382</v>
      </c>
      <c r="V51" s="1125"/>
      <c r="W51" s="1125"/>
      <c r="X51" s="1125"/>
      <c r="Y51" s="1125"/>
      <c r="Z51" s="1125"/>
      <c r="AA51" s="1126"/>
    </row>
    <row r="52" spans="1:27" ht="12.75" customHeight="1">
      <c r="A52" s="1076"/>
      <c r="B52" s="1027" t="s">
        <v>1293</v>
      </c>
      <c r="C52" s="1028"/>
      <c r="D52" s="1029"/>
      <c r="E52" s="145">
        <v>360</v>
      </c>
      <c r="F52" s="145"/>
      <c r="G52" s="1124" t="s">
        <v>1285</v>
      </c>
      <c r="H52" s="1125"/>
      <c r="I52" s="1125"/>
      <c r="J52" s="1125"/>
      <c r="K52" s="1125"/>
      <c r="L52" s="1125"/>
      <c r="M52" s="1126"/>
      <c r="O52" s="1073"/>
      <c r="P52" s="1027" t="s">
        <v>1390</v>
      </c>
      <c r="Q52" s="1028"/>
      <c r="R52" s="1029"/>
      <c r="S52" s="145">
        <v>380</v>
      </c>
      <c r="T52" s="145"/>
      <c r="U52" s="1124" t="s">
        <v>1383</v>
      </c>
      <c r="V52" s="1125"/>
      <c r="W52" s="1125"/>
      <c r="X52" s="1125"/>
      <c r="Y52" s="1125"/>
      <c r="Z52" s="1125"/>
      <c r="AA52" s="1126"/>
    </row>
    <row r="53" spans="1:27" ht="12.75" customHeight="1">
      <c r="A53" s="1076"/>
      <c r="B53" s="1027" t="s">
        <v>1294</v>
      </c>
      <c r="C53" s="1028"/>
      <c r="D53" s="1029"/>
      <c r="E53" s="145">
        <v>410</v>
      </c>
      <c r="F53" s="145"/>
      <c r="G53" s="1124" t="s">
        <v>1286</v>
      </c>
      <c r="H53" s="1125"/>
      <c r="I53" s="1125"/>
      <c r="J53" s="1125"/>
      <c r="K53" s="1125"/>
      <c r="L53" s="1125"/>
      <c r="M53" s="1126"/>
      <c r="O53" s="1073"/>
      <c r="P53" s="1027" t="s">
        <v>1391</v>
      </c>
      <c r="Q53" s="1028"/>
      <c r="R53" s="1029"/>
      <c r="S53" s="145">
        <v>360</v>
      </c>
      <c r="T53" s="145"/>
      <c r="U53" s="1124" t="s">
        <v>1384</v>
      </c>
      <c r="V53" s="1125"/>
      <c r="W53" s="1125"/>
      <c r="X53" s="1125"/>
      <c r="Y53" s="1125"/>
      <c r="Z53" s="1125"/>
      <c r="AA53" s="1126"/>
    </row>
    <row r="54" spans="1:27" ht="12.75" customHeight="1">
      <c r="A54" s="1076"/>
      <c r="B54" s="1027" t="s">
        <v>1295</v>
      </c>
      <c r="C54" s="1028"/>
      <c r="D54" s="1029"/>
      <c r="E54" s="145">
        <v>540</v>
      </c>
      <c r="F54" s="145"/>
      <c r="G54" s="1124" t="s">
        <v>1287</v>
      </c>
      <c r="H54" s="1125"/>
      <c r="I54" s="1125"/>
      <c r="J54" s="1125"/>
      <c r="K54" s="1125"/>
      <c r="L54" s="1125"/>
      <c r="M54" s="1126"/>
      <c r="O54" s="1073"/>
      <c r="P54" s="1027" t="s">
        <v>1392</v>
      </c>
      <c r="Q54" s="1028"/>
      <c r="R54" s="1029"/>
      <c r="S54" s="145">
        <v>330</v>
      </c>
      <c r="T54" s="145"/>
      <c r="U54" s="1124" t="s">
        <v>1385</v>
      </c>
      <c r="V54" s="1125"/>
      <c r="W54" s="1125"/>
      <c r="X54" s="1125"/>
      <c r="Y54" s="1125"/>
      <c r="Z54" s="1125"/>
      <c r="AA54" s="1126"/>
    </row>
    <row r="55" spans="1:27" ht="12.75" customHeight="1">
      <c r="A55" s="1076"/>
      <c r="B55" s="1027" t="s">
        <v>1296</v>
      </c>
      <c r="C55" s="1028"/>
      <c r="D55" s="1029"/>
      <c r="E55" s="145">
        <v>400</v>
      </c>
      <c r="F55" s="145"/>
      <c r="G55" s="1124" t="s">
        <v>1288</v>
      </c>
      <c r="H55" s="1125"/>
      <c r="I55" s="1125"/>
      <c r="J55" s="1125"/>
      <c r="K55" s="1125"/>
      <c r="L55" s="1125"/>
      <c r="M55" s="1126"/>
      <c r="O55" s="1073"/>
      <c r="P55" s="1027" t="s">
        <v>1393</v>
      </c>
      <c r="Q55" s="1028"/>
      <c r="R55" s="1029"/>
      <c r="S55" s="145">
        <v>330</v>
      </c>
      <c r="T55" s="145"/>
      <c r="U55" s="1124" t="s">
        <v>1386</v>
      </c>
      <c r="V55" s="1125"/>
      <c r="W55" s="1125"/>
      <c r="X55" s="1125"/>
      <c r="Y55" s="1125"/>
      <c r="Z55" s="1125"/>
      <c r="AA55" s="1126"/>
    </row>
    <row r="56" spans="1:27" ht="12.75" customHeight="1">
      <c r="A56" s="1076"/>
      <c r="B56" s="1027" t="s">
        <v>1297</v>
      </c>
      <c r="C56" s="1028"/>
      <c r="D56" s="1029"/>
      <c r="E56" s="145">
        <v>390</v>
      </c>
      <c r="F56" s="145"/>
      <c r="G56" s="1124" t="s">
        <v>1289</v>
      </c>
      <c r="H56" s="1125"/>
      <c r="I56" s="1125"/>
      <c r="J56" s="1125"/>
      <c r="K56" s="1125"/>
      <c r="L56" s="1125"/>
      <c r="M56" s="1126"/>
      <c r="O56" s="1073"/>
      <c r="P56" s="1027" t="s">
        <v>1394</v>
      </c>
      <c r="Q56" s="1028"/>
      <c r="R56" s="1029"/>
      <c r="S56" s="145">
        <v>400</v>
      </c>
      <c r="T56" s="145"/>
      <c r="U56" s="1124" t="s">
        <v>1387</v>
      </c>
      <c r="V56" s="1125"/>
      <c r="W56" s="1125"/>
      <c r="X56" s="1125"/>
      <c r="Y56" s="1125"/>
      <c r="Z56" s="1125"/>
      <c r="AA56" s="1126"/>
    </row>
    <row r="57" spans="1:27" s="12" customFormat="1" ht="12.75" customHeight="1">
      <c r="A57" s="1076"/>
      <c r="B57" s="1024" t="s">
        <v>1298</v>
      </c>
      <c r="C57" s="1025"/>
      <c r="D57" s="1026"/>
      <c r="E57" s="145">
        <v>260</v>
      </c>
      <c r="F57" s="145"/>
      <c r="G57" s="926" t="s">
        <v>1290</v>
      </c>
      <c r="H57" s="927"/>
      <c r="I57" s="927"/>
      <c r="J57" s="927"/>
      <c r="K57" s="927"/>
      <c r="L57" s="927"/>
      <c r="M57" s="1123"/>
      <c r="O57" s="1073"/>
      <c r="P57" s="1024" t="s">
        <v>1395</v>
      </c>
      <c r="Q57" s="1025"/>
      <c r="R57" s="1026"/>
      <c r="S57" s="145">
        <v>410</v>
      </c>
      <c r="T57" s="145"/>
      <c r="U57" s="926" t="s">
        <v>1388</v>
      </c>
      <c r="V57" s="927"/>
      <c r="W57" s="927"/>
      <c r="X57" s="927"/>
      <c r="Y57" s="927"/>
      <c r="Z57" s="927"/>
      <c r="AA57" s="1123"/>
    </row>
    <row r="58" spans="1:27" ht="12.75" customHeight="1">
      <c r="A58" s="61"/>
      <c r="B58" s="1039" t="s">
        <v>10</v>
      </c>
      <c r="C58" s="780"/>
      <c r="D58" s="1127"/>
      <c r="E58" s="148">
        <f>SUM(E50:E57)</f>
        <v>3370</v>
      </c>
      <c r="F58" s="148">
        <f>SUM(F50:F57)</f>
        <v>0</v>
      </c>
      <c r="G58" s="1068"/>
      <c r="H58" s="1069"/>
      <c r="I58" s="1069"/>
      <c r="J58" s="1069"/>
      <c r="K58" s="1069"/>
      <c r="L58" s="1069"/>
      <c r="M58" s="1070"/>
      <c r="N58" s="17"/>
      <c r="O58" s="1074"/>
      <c r="P58" s="1039" t="s">
        <v>10</v>
      </c>
      <c r="Q58" s="780"/>
      <c r="R58" s="1127"/>
      <c r="S58" s="148">
        <f>SUM(S51:S57)</f>
        <v>2520</v>
      </c>
      <c r="T58" s="148">
        <f>SUM(T51:T57)</f>
        <v>0</v>
      </c>
      <c r="U58" s="1018"/>
      <c r="V58" s="1019"/>
      <c r="W58" s="1019"/>
      <c r="X58" s="1019"/>
      <c r="Y58" s="1019"/>
      <c r="Z58" s="1019"/>
      <c r="AA58" s="1020"/>
    </row>
    <row r="59" spans="1:27" ht="12.75" customHeight="1">
      <c r="A59" s="83"/>
      <c r="B59" s="49"/>
      <c r="C59" s="49"/>
      <c r="D59" s="95"/>
      <c r="E59" s="50"/>
      <c r="F59" s="50"/>
      <c r="G59" s="84"/>
      <c r="H59" s="84"/>
      <c r="I59" s="84"/>
      <c r="J59" s="84"/>
      <c r="K59" s="84"/>
      <c r="L59" s="84"/>
      <c r="M59" s="84"/>
      <c r="N59" s="17"/>
      <c r="O59" s="1072" t="s">
        <v>1413</v>
      </c>
      <c r="P59" s="1163" t="s">
        <v>1400</v>
      </c>
      <c r="Q59" s="1164"/>
      <c r="R59" s="1165"/>
      <c r="S59" s="147">
        <v>480</v>
      </c>
      <c r="T59" s="147"/>
      <c r="U59" s="1166" t="s">
        <v>1396</v>
      </c>
      <c r="V59" s="1167"/>
      <c r="W59" s="1167"/>
      <c r="X59" s="1167"/>
      <c r="Y59" s="1167"/>
      <c r="Z59" s="1167"/>
      <c r="AA59" s="1168"/>
    </row>
    <row r="60" spans="1:27" ht="12.75" customHeight="1">
      <c r="A60" s="1098" t="s">
        <v>2890</v>
      </c>
      <c r="B60" s="1099"/>
      <c r="C60" s="1099"/>
      <c r="D60" s="1100"/>
      <c r="E60" s="168">
        <f>SUM(E58,E49,E39,E28,E16,S14,S28,S37,S50,S58,S63)</f>
        <v>44290</v>
      </c>
      <c r="F60" s="156">
        <f>SUM(F58,F49,F39,F28,F16,T14,T28,T37,T50,T58,T63)</f>
        <v>0</v>
      </c>
      <c r="G60" s="84"/>
      <c r="H60" s="84"/>
      <c r="I60" s="84"/>
      <c r="J60" s="84"/>
      <c r="K60" s="84"/>
      <c r="L60" s="84"/>
      <c r="M60" s="84"/>
      <c r="N60" s="17"/>
      <c r="O60" s="1073"/>
      <c r="P60" s="1027" t="s">
        <v>1401</v>
      </c>
      <c r="Q60" s="1028"/>
      <c r="R60" s="1029"/>
      <c r="S60" s="145">
        <v>430</v>
      </c>
      <c r="T60" s="145"/>
      <c r="U60" s="1169" t="s">
        <v>1397</v>
      </c>
      <c r="V60" s="1170"/>
      <c r="W60" s="1170"/>
      <c r="X60" s="1170"/>
      <c r="Y60" s="1170"/>
      <c r="Z60" s="1170"/>
      <c r="AA60" s="1171"/>
    </row>
    <row r="61" spans="1:27" ht="12.75" customHeight="1">
      <c r="A61" s="83"/>
      <c r="B61" s="49"/>
      <c r="C61" s="49"/>
      <c r="D61" s="95"/>
      <c r="E61" s="50"/>
      <c r="F61" s="50"/>
      <c r="G61" s="84"/>
      <c r="H61" s="84"/>
      <c r="I61" s="84"/>
      <c r="J61" s="84"/>
      <c r="K61" s="84"/>
      <c r="L61" s="84"/>
      <c r="M61" s="84"/>
      <c r="N61" s="17"/>
      <c r="O61" s="1073"/>
      <c r="P61" s="1027" t="s">
        <v>1402</v>
      </c>
      <c r="Q61" s="1028"/>
      <c r="R61" s="1029"/>
      <c r="S61" s="145">
        <v>460</v>
      </c>
      <c r="T61" s="145"/>
      <c r="U61" s="1169" t="s">
        <v>1398</v>
      </c>
      <c r="V61" s="1170"/>
      <c r="W61" s="1170"/>
      <c r="X61" s="1170"/>
      <c r="Y61" s="1170"/>
      <c r="Z61" s="1170"/>
      <c r="AA61" s="1171"/>
    </row>
    <row r="62" spans="1:27" ht="12.75" customHeight="1">
      <c r="A62" s="83"/>
      <c r="B62" s="49"/>
      <c r="C62" s="49"/>
      <c r="D62" s="95"/>
      <c r="E62" s="50"/>
      <c r="F62" s="50"/>
      <c r="G62" s="84"/>
      <c r="H62" s="84"/>
      <c r="I62" s="84"/>
      <c r="J62" s="84"/>
      <c r="K62" s="84"/>
      <c r="L62" s="84"/>
      <c r="M62" s="84"/>
      <c r="N62" s="17"/>
      <c r="O62" s="1073"/>
      <c r="P62" s="1027" t="s">
        <v>1403</v>
      </c>
      <c r="Q62" s="1028"/>
      <c r="R62" s="1029"/>
      <c r="S62" s="145">
        <v>480</v>
      </c>
      <c r="T62" s="145"/>
      <c r="U62" s="1169" t="s">
        <v>1399</v>
      </c>
      <c r="V62" s="1170"/>
      <c r="W62" s="1170"/>
      <c r="X62" s="1170"/>
      <c r="Y62" s="1170"/>
      <c r="Z62" s="1170"/>
      <c r="AA62" s="1171"/>
    </row>
    <row r="63" spans="1:27" ht="12.75" customHeight="1">
      <c r="A63" s="83"/>
      <c r="B63" s="49"/>
      <c r="C63" s="49"/>
      <c r="D63" s="95"/>
      <c r="E63" s="50"/>
      <c r="F63" s="50"/>
      <c r="G63" s="84"/>
      <c r="H63" s="84"/>
      <c r="I63" s="84"/>
      <c r="J63" s="84"/>
      <c r="K63" s="84"/>
      <c r="L63" s="84"/>
      <c r="M63" s="84"/>
      <c r="N63" s="17"/>
      <c r="O63" s="1074"/>
      <c r="P63" s="1039" t="s">
        <v>10</v>
      </c>
      <c r="Q63" s="780"/>
      <c r="R63" s="781"/>
      <c r="S63" s="148">
        <f>SUM(S59:S62)</f>
        <v>1850</v>
      </c>
      <c r="T63" s="148">
        <f>SUM(T59:T62)</f>
        <v>0</v>
      </c>
      <c r="U63" s="1018"/>
      <c r="V63" s="1019"/>
      <c r="W63" s="1019"/>
      <c r="X63" s="1019"/>
      <c r="Y63" s="1019"/>
      <c r="Z63" s="1019"/>
      <c r="AA63" s="1020"/>
    </row>
    <row r="64" spans="1:27" ht="12.75" customHeight="1">
      <c r="B64" s="49"/>
      <c r="C64" s="49"/>
      <c r="D64" s="49"/>
      <c r="E64" s="50"/>
      <c r="F64" s="26"/>
      <c r="H64" s="26"/>
      <c r="I64" s="26"/>
      <c r="J64" s="26"/>
      <c r="K64" s="26"/>
      <c r="L64" s="26"/>
      <c r="M64" s="26"/>
      <c r="N64" s="17"/>
    </row>
    <row r="65" spans="1:27" ht="12.75" customHeight="1">
      <c r="B65" s="49"/>
      <c r="C65" s="49"/>
      <c r="D65" s="49"/>
      <c r="E65" s="50"/>
      <c r="F65" s="26"/>
      <c r="G65" s="26"/>
      <c r="H65" s="26"/>
      <c r="I65" s="26"/>
      <c r="J65" s="26"/>
      <c r="K65" s="26"/>
      <c r="L65" s="26"/>
      <c r="M65" s="26"/>
      <c r="N65" s="17"/>
    </row>
    <row r="66" spans="1:27" ht="12.75" customHeight="1">
      <c r="A66" s="1071" t="s">
        <v>28</v>
      </c>
      <c r="B66" s="1071"/>
      <c r="C66" s="1071"/>
      <c r="D66" s="1071"/>
      <c r="E66" s="1071"/>
      <c r="F66" s="1071"/>
      <c r="G66" s="1071"/>
      <c r="H66" s="1071"/>
      <c r="I66" s="1071"/>
      <c r="J66" s="1071"/>
      <c r="K66" s="1071"/>
      <c r="L66" s="1071"/>
      <c r="M66" s="1071"/>
      <c r="N66" s="1071"/>
      <c r="O66" s="1071"/>
      <c r="P66" s="1071"/>
      <c r="Q66" s="1071"/>
      <c r="R66" s="1071"/>
      <c r="S66" s="1071"/>
      <c r="T66" s="1071"/>
      <c r="U66" s="1071"/>
      <c r="V66" s="1071"/>
      <c r="W66" s="1071"/>
      <c r="X66" s="1071"/>
      <c r="Y66" s="1071"/>
      <c r="Z66" s="1071"/>
      <c r="AA66" s="1071"/>
    </row>
    <row r="67" spans="1:27" ht="12.7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7"/>
    </row>
    <row r="68" spans="1:27" ht="12.75" customHeight="1">
      <c r="N68" s="17"/>
    </row>
    <row r="69" spans="1:27" ht="12.75" customHeight="1">
      <c r="L69" s="19"/>
      <c r="M69" s="19"/>
      <c r="N69" s="17"/>
    </row>
    <row r="70" spans="1:27" ht="12.75" customHeight="1">
      <c r="N70" s="17"/>
    </row>
    <row r="71" spans="1:27" ht="12.75" customHeight="1">
      <c r="N71" s="17"/>
    </row>
    <row r="72" spans="1:27" ht="12.75" customHeight="1">
      <c r="N72" s="17"/>
    </row>
    <row r="73" spans="1:27" ht="12.75" customHeight="1">
      <c r="N73" s="17"/>
    </row>
    <row r="74" spans="1:27" ht="12.75" customHeight="1">
      <c r="N74" s="19"/>
    </row>
    <row r="75" spans="1:27" ht="15" customHeight="1">
      <c r="N75" s="19"/>
    </row>
    <row r="77" spans="1:27" ht="12"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82" spans="14:14" ht="12">
      <c r="N82" s="19"/>
    </row>
  </sheetData>
  <mergeCells count="253">
    <mergeCell ref="P58:R58"/>
    <mergeCell ref="U58:AA58"/>
    <mergeCell ref="U59:AA59"/>
    <mergeCell ref="O51:O58"/>
    <mergeCell ref="O59:O63"/>
    <mergeCell ref="O15:O28"/>
    <mergeCell ref="U52:AA52"/>
    <mergeCell ref="U53:AA53"/>
    <mergeCell ref="P54:R54"/>
    <mergeCell ref="P51:R51"/>
    <mergeCell ref="P52:R52"/>
    <mergeCell ref="P53:R53"/>
    <mergeCell ref="U63:AA63"/>
    <mergeCell ref="P62:R62"/>
    <mergeCell ref="U61:AA61"/>
    <mergeCell ref="U62:AA62"/>
    <mergeCell ref="P61:R61"/>
    <mergeCell ref="P60:R60"/>
    <mergeCell ref="P63:R63"/>
    <mergeCell ref="U60:AA60"/>
    <mergeCell ref="U51:AA51"/>
    <mergeCell ref="U54:AA54"/>
    <mergeCell ref="U55:AA55"/>
    <mergeCell ref="U56:AA56"/>
    <mergeCell ref="U57:AA57"/>
    <mergeCell ref="P59:R59"/>
    <mergeCell ref="P55:R55"/>
    <mergeCell ref="P56:R56"/>
    <mergeCell ref="P57:R57"/>
    <mergeCell ref="A2:C2"/>
    <mergeCell ref="D2:E2"/>
    <mergeCell ref="F2:G2"/>
    <mergeCell ref="J2:M2"/>
    <mergeCell ref="P2:Q2"/>
    <mergeCell ref="U5:AA5"/>
    <mergeCell ref="P23:R23"/>
    <mergeCell ref="B28:D28"/>
    <mergeCell ref="G28:M28"/>
    <mergeCell ref="B30:D30"/>
    <mergeCell ref="B5:D5"/>
    <mergeCell ref="G5:M5"/>
    <mergeCell ref="P5:R5"/>
    <mergeCell ref="B16:D16"/>
    <mergeCell ref="G16:M16"/>
    <mergeCell ref="G14:M14"/>
    <mergeCell ref="G15:M15"/>
    <mergeCell ref="B29:D29"/>
    <mergeCell ref="B27:D27"/>
    <mergeCell ref="A1:C1"/>
    <mergeCell ref="D1:X1"/>
    <mergeCell ref="A3:C3"/>
    <mergeCell ref="D3:S3"/>
    <mergeCell ref="U3:Z3"/>
    <mergeCell ref="Y1:AA1"/>
    <mergeCell ref="U2:AA2"/>
    <mergeCell ref="U4:V4"/>
    <mergeCell ref="X4:Z4"/>
    <mergeCell ref="P6:R6"/>
    <mergeCell ref="P7:R7"/>
    <mergeCell ref="P8:R8"/>
    <mergeCell ref="P9:R9"/>
    <mergeCell ref="P10:R10"/>
    <mergeCell ref="P11:R11"/>
    <mergeCell ref="G23:M23"/>
    <mergeCell ref="G24:M24"/>
    <mergeCell ref="G25:M25"/>
    <mergeCell ref="G20:M20"/>
    <mergeCell ref="G21:M21"/>
    <mergeCell ref="G22:M22"/>
    <mergeCell ref="U44:AA44"/>
    <mergeCell ref="P44:R44"/>
    <mergeCell ref="U42:AA42"/>
    <mergeCell ref="U43:AA43"/>
    <mergeCell ref="G30:M30"/>
    <mergeCell ref="G26:M26"/>
    <mergeCell ref="G27:M27"/>
    <mergeCell ref="G29:M29"/>
    <mergeCell ref="O29:O37"/>
    <mergeCell ref="G33:M33"/>
    <mergeCell ref="G34:M34"/>
    <mergeCell ref="G35:M35"/>
    <mergeCell ref="P35:R35"/>
    <mergeCell ref="P36:R36"/>
    <mergeCell ref="P29:R29"/>
    <mergeCell ref="G36:M36"/>
    <mergeCell ref="G37:M37"/>
    <mergeCell ref="U28:AA28"/>
    <mergeCell ref="P43:R43"/>
    <mergeCell ref="U29:AA29"/>
    <mergeCell ref="U30:AA30"/>
    <mergeCell ref="U31:AA31"/>
    <mergeCell ref="U32:AA32"/>
    <mergeCell ref="U33:AA33"/>
    <mergeCell ref="P50:R50"/>
    <mergeCell ref="U48:AA48"/>
    <mergeCell ref="U49:AA49"/>
    <mergeCell ref="G53:M53"/>
    <mergeCell ref="P45:R45"/>
    <mergeCell ref="P46:R46"/>
    <mergeCell ref="P47:R47"/>
    <mergeCell ref="P48:R48"/>
    <mergeCell ref="P49:R49"/>
    <mergeCell ref="U47:AA47"/>
    <mergeCell ref="U45:AA45"/>
    <mergeCell ref="U46:AA46"/>
    <mergeCell ref="U50:AA50"/>
    <mergeCell ref="G45:M45"/>
    <mergeCell ref="G46:M46"/>
    <mergeCell ref="G47:M47"/>
    <mergeCell ref="G48:M48"/>
    <mergeCell ref="G51:M51"/>
    <mergeCell ref="G58:M58"/>
    <mergeCell ref="G54:M54"/>
    <mergeCell ref="G55:M55"/>
    <mergeCell ref="G56:M56"/>
    <mergeCell ref="G57:M57"/>
    <mergeCell ref="B58:D58"/>
    <mergeCell ref="B51:D51"/>
    <mergeCell ref="B52:D52"/>
    <mergeCell ref="B53:D53"/>
    <mergeCell ref="B54:D54"/>
    <mergeCell ref="B55:D55"/>
    <mergeCell ref="B56:D56"/>
    <mergeCell ref="G52:M52"/>
    <mergeCell ref="A6:A16"/>
    <mergeCell ref="A17:A28"/>
    <mergeCell ref="A29:A39"/>
    <mergeCell ref="A40:A49"/>
    <mergeCell ref="O6:O14"/>
    <mergeCell ref="O38:O50"/>
    <mergeCell ref="B15:D15"/>
    <mergeCell ref="G6:M6"/>
    <mergeCell ref="A50:A57"/>
    <mergeCell ref="B49:D49"/>
    <mergeCell ref="B39:D39"/>
    <mergeCell ref="B37:D37"/>
    <mergeCell ref="G42:M42"/>
    <mergeCell ref="G43:M43"/>
    <mergeCell ref="G44:M44"/>
    <mergeCell ref="B44:D44"/>
    <mergeCell ref="G39:M39"/>
    <mergeCell ref="G31:M31"/>
    <mergeCell ref="B46:D46"/>
    <mergeCell ref="B47:D47"/>
    <mergeCell ref="B34:D34"/>
    <mergeCell ref="B35:D35"/>
    <mergeCell ref="B36:D36"/>
    <mergeCell ref="G38:M38"/>
    <mergeCell ref="A60:D60"/>
    <mergeCell ref="G7:M7"/>
    <mergeCell ref="G49:M49"/>
    <mergeCell ref="B50:D50"/>
    <mergeCell ref="G50:M50"/>
    <mergeCell ref="B26:D26"/>
    <mergeCell ref="B24:D24"/>
    <mergeCell ref="B17:D17"/>
    <mergeCell ref="B20:D20"/>
    <mergeCell ref="B21:D21"/>
    <mergeCell ref="B23:D23"/>
    <mergeCell ref="B48:D48"/>
    <mergeCell ref="G40:M40"/>
    <mergeCell ref="G41:M41"/>
    <mergeCell ref="B31:D31"/>
    <mergeCell ref="B32:D32"/>
    <mergeCell ref="B33:D33"/>
    <mergeCell ref="G32:M32"/>
    <mergeCell ref="B45:D45"/>
    <mergeCell ref="B38:D38"/>
    <mergeCell ref="B40:D40"/>
    <mergeCell ref="B41:D41"/>
    <mergeCell ref="B42:D42"/>
    <mergeCell ref="B43:D43"/>
    <mergeCell ref="A66:AA66"/>
    <mergeCell ref="B6:D6"/>
    <mergeCell ref="B7:D7"/>
    <mergeCell ref="B8:D8"/>
    <mergeCell ref="B9:D9"/>
    <mergeCell ref="B10:D10"/>
    <mergeCell ref="B57:D57"/>
    <mergeCell ref="B11:D11"/>
    <mergeCell ref="B12:D12"/>
    <mergeCell ref="B13:D13"/>
    <mergeCell ref="B14:D14"/>
    <mergeCell ref="B18:D18"/>
    <mergeCell ref="B19:D19"/>
    <mergeCell ref="G8:M8"/>
    <mergeCell ref="G9:M9"/>
    <mergeCell ref="G10:M10"/>
    <mergeCell ref="G11:M11"/>
    <mergeCell ref="G12:M12"/>
    <mergeCell ref="G13:M13"/>
    <mergeCell ref="G17:M17"/>
    <mergeCell ref="G18:M18"/>
    <mergeCell ref="G19:M19"/>
    <mergeCell ref="B22:D22"/>
    <mergeCell ref="B25:D25"/>
    <mergeCell ref="U8:AA8"/>
    <mergeCell ref="U9:AA9"/>
    <mergeCell ref="U10:AA10"/>
    <mergeCell ref="U11:AA11"/>
    <mergeCell ref="U12:AA12"/>
    <mergeCell ref="P17:R17"/>
    <mergeCell ref="P18:R18"/>
    <mergeCell ref="U17:AA17"/>
    <mergeCell ref="U18:AA18"/>
    <mergeCell ref="U19:AA19"/>
    <mergeCell ref="P20:R20"/>
    <mergeCell ref="P21:R21"/>
    <mergeCell ref="P22:R22"/>
    <mergeCell ref="U21:AA21"/>
    <mergeCell ref="U22:AA22"/>
    <mergeCell ref="U23:AA23"/>
    <mergeCell ref="P26:R26"/>
    <mergeCell ref="P27:R27"/>
    <mergeCell ref="U25:AA25"/>
    <mergeCell ref="U26:AA26"/>
    <mergeCell ref="U27:AA27"/>
    <mergeCell ref="P24:R24"/>
    <mergeCell ref="P25:R25"/>
    <mergeCell ref="U6:AA6"/>
    <mergeCell ref="U7:AA7"/>
    <mergeCell ref="U34:AA34"/>
    <mergeCell ref="P28:R28"/>
    <mergeCell ref="P38:R38"/>
    <mergeCell ref="P39:R39"/>
    <mergeCell ref="P40:R40"/>
    <mergeCell ref="P41:R41"/>
    <mergeCell ref="U20:AA20"/>
    <mergeCell ref="U13:AA13"/>
    <mergeCell ref="P15:R15"/>
    <mergeCell ref="P16:R16"/>
    <mergeCell ref="P14:R14"/>
    <mergeCell ref="U14:AA14"/>
    <mergeCell ref="U15:AA15"/>
    <mergeCell ref="U16:AA16"/>
    <mergeCell ref="P12:R12"/>
    <mergeCell ref="P13:R13"/>
    <mergeCell ref="P30:R30"/>
    <mergeCell ref="P32:R32"/>
    <mergeCell ref="P33:R33"/>
    <mergeCell ref="P34:R34"/>
    <mergeCell ref="P19:R19"/>
    <mergeCell ref="U24:AA24"/>
    <mergeCell ref="P42:R42"/>
    <mergeCell ref="U37:AA37"/>
    <mergeCell ref="U36:AA36"/>
    <mergeCell ref="U41:AA41"/>
    <mergeCell ref="U35:AA35"/>
    <mergeCell ref="U38:AA38"/>
    <mergeCell ref="U39:AA39"/>
    <mergeCell ref="U40:AA40"/>
    <mergeCell ref="P31:R31"/>
    <mergeCell ref="P37:R37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7"/>
  </sheetPr>
  <dimension ref="A1:AA88"/>
  <sheetViews>
    <sheetView showZeros="0" topLeftCell="A25" zoomScaleNormal="100" zoomScaleSheetLayoutView="100" workbookViewId="0">
      <selection activeCell="S61" sqref="S61"/>
    </sheetView>
  </sheetViews>
  <sheetFormatPr defaultRowHeight="11.25"/>
  <cols>
    <col min="1" max="4" width="3.125" style="6" customWidth="1"/>
    <col min="5" max="6" width="5.625" style="6" customWidth="1"/>
    <col min="7" max="18" width="3.125" style="6" customWidth="1"/>
    <col min="19" max="20" width="5.625" style="6" customWidth="1"/>
    <col min="21" max="62" width="3.125" style="6" customWidth="1"/>
    <col min="63" max="16384" width="9" style="6"/>
  </cols>
  <sheetData>
    <row r="1" spans="1:27" s="1" customFormat="1" ht="18.75" customHeight="1">
      <c r="A1" s="757" t="s">
        <v>1414</v>
      </c>
      <c r="B1" s="758"/>
      <c r="C1" s="758"/>
      <c r="D1" s="1079" t="s">
        <v>45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20" t="str">
        <f>集計表!AC1</f>
        <v>2020/6</v>
      </c>
      <c r="Z1" s="1111"/>
      <c r="AA1" s="1112"/>
    </row>
    <row r="2" spans="1:27" ht="18.75" customHeight="1">
      <c r="A2" s="722" t="s">
        <v>56</v>
      </c>
      <c r="B2" s="759"/>
      <c r="C2" s="723"/>
      <c r="D2" s="768">
        <f>集計表!D2</f>
        <v>2020</v>
      </c>
      <c r="E2" s="768"/>
      <c r="F2" s="1047">
        <f>集計表!F2</f>
        <v>43985</v>
      </c>
      <c r="G2" s="1047"/>
      <c r="H2" s="209" t="str">
        <f>集計表!J2</f>
        <v>（水）</v>
      </c>
      <c r="I2" s="2" t="s">
        <v>13</v>
      </c>
      <c r="J2" s="1048">
        <f>集計表!L2</f>
        <v>43987</v>
      </c>
      <c r="K2" s="1113"/>
      <c r="L2" s="1113"/>
      <c r="M2" s="1113"/>
      <c r="N2" s="203" t="str">
        <f>集計表!P2</f>
        <v>（金）</v>
      </c>
      <c r="O2" s="3" t="s">
        <v>14</v>
      </c>
      <c r="P2" s="1057">
        <f>SUM(申込書!C6)</f>
        <v>43988</v>
      </c>
      <c r="Q2" s="1057"/>
      <c r="R2" s="4" t="s">
        <v>18</v>
      </c>
      <c r="S2" s="5" t="s">
        <v>19</v>
      </c>
      <c r="T2" s="187" t="s">
        <v>2549</v>
      </c>
      <c r="U2" s="1058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54</v>
      </c>
      <c r="B3" s="761"/>
      <c r="C3" s="762"/>
      <c r="D3" s="1053">
        <f>集計表!D3</f>
        <v>0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5"/>
      <c r="T3" s="159"/>
      <c r="U3" s="1046">
        <f>SUM(集計表!N133+集計表!N251)</f>
        <v>0</v>
      </c>
      <c r="V3" s="1046"/>
      <c r="W3" s="1046"/>
      <c r="X3" s="1046"/>
      <c r="Y3" s="1046"/>
      <c r="Z3" s="1046"/>
      <c r="AA3" s="7" t="s">
        <v>59</v>
      </c>
    </row>
    <row r="4" spans="1:27" ht="18.75" customHeight="1">
      <c r="U4" s="1019" t="s">
        <v>6</v>
      </c>
      <c r="V4" s="1019"/>
      <c r="W4" s="20" t="s">
        <v>21</v>
      </c>
      <c r="X4" s="1114">
        <f>SUM(T66)</f>
        <v>0</v>
      </c>
      <c r="Y4" s="1019"/>
      <c r="Z4" s="1019"/>
      <c r="AA4" s="6" t="s">
        <v>22</v>
      </c>
    </row>
    <row r="5" spans="1:27" ht="12.75" customHeight="1">
      <c r="A5" s="21"/>
      <c r="B5" s="1049" t="s">
        <v>23</v>
      </c>
      <c r="C5" s="1050"/>
      <c r="D5" s="1050"/>
      <c r="E5" s="162" t="s">
        <v>7</v>
      </c>
      <c r="F5" s="161" t="s">
        <v>8</v>
      </c>
      <c r="G5" s="1050" t="s">
        <v>24</v>
      </c>
      <c r="H5" s="1050"/>
      <c r="I5" s="1050"/>
      <c r="J5" s="1050"/>
      <c r="K5" s="1050"/>
      <c r="L5" s="1050"/>
      <c r="M5" s="1061"/>
      <c r="O5" s="21"/>
      <c r="P5" s="1049" t="s">
        <v>23</v>
      </c>
      <c r="Q5" s="1050"/>
      <c r="R5" s="1050"/>
      <c r="S5" s="162" t="s">
        <v>7</v>
      </c>
      <c r="T5" s="161" t="s">
        <v>8</v>
      </c>
      <c r="U5" s="1050" t="s">
        <v>24</v>
      </c>
      <c r="V5" s="1050"/>
      <c r="W5" s="1050"/>
      <c r="X5" s="1050"/>
      <c r="Y5" s="1050"/>
      <c r="Z5" s="1050"/>
      <c r="AA5" s="1061"/>
    </row>
    <row r="6" spans="1:27" ht="12.75" customHeight="1">
      <c r="A6" s="1072" t="s">
        <v>1632</v>
      </c>
      <c r="B6" s="1163" t="s">
        <v>1423</v>
      </c>
      <c r="C6" s="1164"/>
      <c r="D6" s="1165"/>
      <c r="E6" s="147">
        <v>420</v>
      </c>
      <c r="F6" s="147"/>
      <c r="G6" s="1180" t="s">
        <v>1416</v>
      </c>
      <c r="H6" s="1181"/>
      <c r="I6" s="1181"/>
      <c r="J6" s="1181"/>
      <c r="K6" s="1181"/>
      <c r="L6" s="1181"/>
      <c r="M6" s="1182"/>
      <c r="O6" s="1072" t="s">
        <v>1638</v>
      </c>
      <c r="P6" s="1163" t="s">
        <v>1537</v>
      </c>
      <c r="Q6" s="1164"/>
      <c r="R6" s="1165"/>
      <c r="S6" s="147">
        <v>770</v>
      </c>
      <c r="T6" s="147"/>
      <c r="U6" s="1160" t="s">
        <v>1524</v>
      </c>
      <c r="V6" s="1161"/>
      <c r="W6" s="1161"/>
      <c r="X6" s="1161"/>
      <c r="Y6" s="1161"/>
      <c r="Z6" s="1161"/>
      <c r="AA6" s="1162"/>
    </row>
    <row r="7" spans="1:27" ht="12.75" customHeight="1">
      <c r="A7" s="1073"/>
      <c r="B7" s="1027" t="s">
        <v>1424</v>
      </c>
      <c r="C7" s="1028"/>
      <c r="D7" s="1029"/>
      <c r="E7" s="145">
        <v>340</v>
      </c>
      <c r="F7" s="145"/>
      <c r="G7" s="1183" t="s">
        <v>1417</v>
      </c>
      <c r="H7" s="1184"/>
      <c r="I7" s="1184"/>
      <c r="J7" s="1184"/>
      <c r="K7" s="1184"/>
      <c r="L7" s="1184"/>
      <c r="M7" s="1185"/>
      <c r="O7" s="1073"/>
      <c r="P7" s="1027" t="s">
        <v>1538</v>
      </c>
      <c r="Q7" s="1028"/>
      <c r="R7" s="1029"/>
      <c r="S7" s="145">
        <v>230</v>
      </c>
      <c r="T7" s="145"/>
      <c r="U7" s="1124" t="s">
        <v>1525</v>
      </c>
      <c r="V7" s="1125"/>
      <c r="W7" s="1125"/>
      <c r="X7" s="1125"/>
      <c r="Y7" s="1125"/>
      <c r="Z7" s="1125"/>
      <c r="AA7" s="1126"/>
    </row>
    <row r="8" spans="1:27" ht="12.75" customHeight="1">
      <c r="A8" s="1073"/>
      <c r="B8" s="1027" t="s">
        <v>1425</v>
      </c>
      <c r="C8" s="1028"/>
      <c r="D8" s="1029"/>
      <c r="E8" s="145">
        <v>370</v>
      </c>
      <c r="F8" s="145"/>
      <c r="G8" s="1183" t="s">
        <v>1418</v>
      </c>
      <c r="H8" s="1184"/>
      <c r="I8" s="1184"/>
      <c r="J8" s="1184"/>
      <c r="K8" s="1184"/>
      <c r="L8" s="1184"/>
      <c r="M8" s="1185"/>
      <c r="O8" s="1073"/>
      <c r="P8" s="1027" t="s">
        <v>1539</v>
      </c>
      <c r="Q8" s="1028"/>
      <c r="R8" s="1029"/>
      <c r="S8" s="145">
        <v>290</v>
      </c>
      <c r="T8" s="145"/>
      <c r="U8" s="1124" t="s">
        <v>1526</v>
      </c>
      <c r="V8" s="1125"/>
      <c r="W8" s="1125"/>
      <c r="X8" s="1125"/>
      <c r="Y8" s="1125"/>
      <c r="Z8" s="1125"/>
      <c r="AA8" s="1126"/>
    </row>
    <row r="9" spans="1:27" ht="12.75" customHeight="1">
      <c r="A9" s="1073"/>
      <c r="B9" s="1027" t="s">
        <v>1426</v>
      </c>
      <c r="C9" s="1028"/>
      <c r="D9" s="1029"/>
      <c r="E9" s="145">
        <v>760</v>
      </c>
      <c r="F9" s="145"/>
      <c r="G9" s="1183" t="s">
        <v>1419</v>
      </c>
      <c r="H9" s="1184"/>
      <c r="I9" s="1184"/>
      <c r="J9" s="1184"/>
      <c r="K9" s="1184"/>
      <c r="L9" s="1184"/>
      <c r="M9" s="1185"/>
      <c r="O9" s="1073"/>
      <c r="P9" s="1027" t="s">
        <v>1540</v>
      </c>
      <c r="Q9" s="1028"/>
      <c r="R9" s="1029"/>
      <c r="S9" s="145">
        <v>520</v>
      </c>
      <c r="T9" s="145"/>
      <c r="U9" s="1124" t="s">
        <v>1527</v>
      </c>
      <c r="V9" s="1125"/>
      <c r="W9" s="1125"/>
      <c r="X9" s="1125"/>
      <c r="Y9" s="1125"/>
      <c r="Z9" s="1125"/>
      <c r="AA9" s="1126"/>
    </row>
    <row r="10" spans="1:27" ht="12.75" customHeight="1">
      <c r="A10" s="1073"/>
      <c r="B10" s="1027" t="s">
        <v>1427</v>
      </c>
      <c r="C10" s="1028"/>
      <c r="D10" s="1029"/>
      <c r="E10" s="145">
        <v>600</v>
      </c>
      <c r="F10" s="145"/>
      <c r="G10" s="1183" t="s">
        <v>1420</v>
      </c>
      <c r="H10" s="1184"/>
      <c r="I10" s="1184"/>
      <c r="J10" s="1184"/>
      <c r="K10" s="1184"/>
      <c r="L10" s="1184"/>
      <c r="M10" s="1185"/>
      <c r="O10" s="1073"/>
      <c r="P10" s="1027" t="s">
        <v>1541</v>
      </c>
      <c r="Q10" s="1028"/>
      <c r="R10" s="1029"/>
      <c r="S10" s="145">
        <v>550</v>
      </c>
      <c r="T10" s="145"/>
      <c r="U10" s="1124" t="s">
        <v>1528</v>
      </c>
      <c r="V10" s="1125"/>
      <c r="W10" s="1125"/>
      <c r="X10" s="1125"/>
      <c r="Y10" s="1125"/>
      <c r="Z10" s="1125"/>
      <c r="AA10" s="1126"/>
    </row>
    <row r="11" spans="1:27" ht="12.75" customHeight="1">
      <c r="A11" s="1073"/>
      <c r="B11" s="1027" t="s">
        <v>1428</v>
      </c>
      <c r="C11" s="1028"/>
      <c r="D11" s="1029"/>
      <c r="E11" s="145">
        <v>780</v>
      </c>
      <c r="F11" s="145"/>
      <c r="G11" s="1183" t="s">
        <v>1421</v>
      </c>
      <c r="H11" s="1184"/>
      <c r="I11" s="1184"/>
      <c r="J11" s="1184"/>
      <c r="K11" s="1184"/>
      <c r="L11" s="1184"/>
      <c r="M11" s="1185"/>
      <c r="O11" s="1073"/>
      <c r="P11" s="1027" t="s">
        <v>1542</v>
      </c>
      <c r="Q11" s="1028"/>
      <c r="R11" s="1029"/>
      <c r="S11" s="145">
        <v>400</v>
      </c>
      <c r="T11" s="145"/>
      <c r="U11" s="1124" t="s">
        <v>1529</v>
      </c>
      <c r="V11" s="1125"/>
      <c r="W11" s="1125"/>
      <c r="X11" s="1125"/>
      <c r="Y11" s="1125"/>
      <c r="Z11" s="1125"/>
      <c r="AA11" s="1126"/>
    </row>
    <row r="12" spans="1:27" ht="12.75" customHeight="1">
      <c r="A12" s="1073"/>
      <c r="B12" s="1024" t="s">
        <v>1429</v>
      </c>
      <c r="C12" s="1025"/>
      <c r="D12" s="1026"/>
      <c r="E12" s="145">
        <v>660</v>
      </c>
      <c r="F12" s="145"/>
      <c r="G12" s="1186" t="s">
        <v>1422</v>
      </c>
      <c r="H12" s="1187"/>
      <c r="I12" s="1187"/>
      <c r="J12" s="1187"/>
      <c r="K12" s="1187"/>
      <c r="L12" s="1187"/>
      <c r="M12" s="1188"/>
      <c r="O12" s="1073"/>
      <c r="P12" s="1027" t="s">
        <v>1543</v>
      </c>
      <c r="Q12" s="1028"/>
      <c r="R12" s="1029"/>
      <c r="S12" s="145">
        <v>300</v>
      </c>
      <c r="T12" s="145"/>
      <c r="U12" s="1124" t="s">
        <v>1530</v>
      </c>
      <c r="V12" s="1125"/>
      <c r="W12" s="1125"/>
      <c r="X12" s="1125"/>
      <c r="Y12" s="1125"/>
      <c r="Z12" s="1125"/>
      <c r="AA12" s="1126"/>
    </row>
    <row r="13" spans="1:27" ht="12.75" customHeight="1">
      <c r="A13" s="1074"/>
      <c r="B13" s="1178" t="s">
        <v>9</v>
      </c>
      <c r="C13" s="1178"/>
      <c r="D13" s="1179"/>
      <c r="E13" s="148">
        <f>SUM(E6:E12)</f>
        <v>3930</v>
      </c>
      <c r="F13" s="148">
        <f>SUM(F6:F12)</f>
        <v>0</v>
      </c>
      <c r="G13" s="1033"/>
      <c r="H13" s="1034"/>
      <c r="I13" s="1034"/>
      <c r="J13" s="1034"/>
      <c r="K13" s="1034"/>
      <c r="L13" s="1034"/>
      <c r="M13" s="1035"/>
      <c r="O13" s="1073"/>
      <c r="P13" s="1027" t="s">
        <v>1544</v>
      </c>
      <c r="Q13" s="1028"/>
      <c r="R13" s="1029"/>
      <c r="S13" s="145">
        <v>240</v>
      </c>
      <c r="T13" s="145"/>
      <c r="U13" s="1124" t="s">
        <v>1531</v>
      </c>
      <c r="V13" s="1125"/>
      <c r="W13" s="1125"/>
      <c r="X13" s="1125"/>
      <c r="Y13" s="1125"/>
      <c r="Z13" s="1125"/>
      <c r="AA13" s="1126"/>
    </row>
    <row r="14" spans="1:27" ht="12.75" customHeight="1">
      <c r="A14" s="1072" t="s">
        <v>1633</v>
      </c>
      <c r="B14" s="1163" t="s">
        <v>1438</v>
      </c>
      <c r="C14" s="1164"/>
      <c r="D14" s="1165"/>
      <c r="E14" s="147">
        <v>490</v>
      </c>
      <c r="F14" s="147"/>
      <c r="G14" s="1160" t="s">
        <v>1430</v>
      </c>
      <c r="H14" s="1161"/>
      <c r="I14" s="1161"/>
      <c r="J14" s="1161"/>
      <c r="K14" s="1161"/>
      <c r="L14" s="1161"/>
      <c r="M14" s="1162"/>
      <c r="O14" s="1073"/>
      <c r="P14" s="1027" t="s">
        <v>1545</v>
      </c>
      <c r="Q14" s="1028"/>
      <c r="R14" s="1029"/>
      <c r="S14" s="145">
        <v>460</v>
      </c>
      <c r="T14" s="145"/>
      <c r="U14" s="1124" t="s">
        <v>1532</v>
      </c>
      <c r="V14" s="1125"/>
      <c r="W14" s="1125"/>
      <c r="X14" s="1125"/>
      <c r="Y14" s="1125"/>
      <c r="Z14" s="1125"/>
      <c r="AA14" s="1126"/>
    </row>
    <row r="15" spans="1:27" ht="12.75" customHeight="1">
      <c r="A15" s="1073"/>
      <c r="B15" s="1027" t="s">
        <v>1439</v>
      </c>
      <c r="C15" s="1028"/>
      <c r="D15" s="1029"/>
      <c r="E15" s="145">
        <v>610</v>
      </c>
      <c r="F15" s="145"/>
      <c r="G15" s="1124" t="s">
        <v>1431</v>
      </c>
      <c r="H15" s="1125"/>
      <c r="I15" s="1125"/>
      <c r="J15" s="1125"/>
      <c r="K15" s="1125"/>
      <c r="L15" s="1125"/>
      <c r="M15" s="1126"/>
      <c r="O15" s="1073"/>
      <c r="P15" s="1027" t="s">
        <v>1546</v>
      </c>
      <c r="Q15" s="1028"/>
      <c r="R15" s="1029"/>
      <c r="S15" s="145">
        <v>360</v>
      </c>
      <c r="T15" s="145"/>
      <c r="U15" s="1124" t="s">
        <v>1533</v>
      </c>
      <c r="V15" s="1125"/>
      <c r="W15" s="1125"/>
      <c r="X15" s="1125"/>
      <c r="Y15" s="1125"/>
      <c r="Z15" s="1125"/>
      <c r="AA15" s="1126"/>
    </row>
    <row r="16" spans="1:27" ht="12.75" customHeight="1">
      <c r="A16" s="1073"/>
      <c r="B16" s="1027" t="s">
        <v>1440</v>
      </c>
      <c r="C16" s="1028"/>
      <c r="D16" s="1029"/>
      <c r="E16" s="145">
        <v>500</v>
      </c>
      <c r="F16" s="145"/>
      <c r="G16" s="1124" t="s">
        <v>1432</v>
      </c>
      <c r="H16" s="1125"/>
      <c r="I16" s="1125"/>
      <c r="J16" s="1125"/>
      <c r="K16" s="1125"/>
      <c r="L16" s="1125"/>
      <c r="M16" s="1126"/>
      <c r="O16" s="1073"/>
      <c r="P16" s="1027" t="s">
        <v>1547</v>
      </c>
      <c r="Q16" s="1028"/>
      <c r="R16" s="1029"/>
      <c r="S16" s="145">
        <v>820</v>
      </c>
      <c r="T16" s="145"/>
      <c r="U16" s="1124" t="s">
        <v>1534</v>
      </c>
      <c r="V16" s="1125"/>
      <c r="W16" s="1125"/>
      <c r="X16" s="1125"/>
      <c r="Y16" s="1125"/>
      <c r="Z16" s="1125"/>
      <c r="AA16" s="1126"/>
    </row>
    <row r="17" spans="1:27" ht="12.75" customHeight="1">
      <c r="A17" s="1073"/>
      <c r="B17" s="1027" t="s">
        <v>1441</v>
      </c>
      <c r="C17" s="1028"/>
      <c r="D17" s="1029"/>
      <c r="E17" s="145">
        <v>140</v>
      </c>
      <c r="F17" s="145"/>
      <c r="G17" s="1124" t="s">
        <v>1433</v>
      </c>
      <c r="H17" s="1125"/>
      <c r="I17" s="1125"/>
      <c r="J17" s="1125"/>
      <c r="K17" s="1125"/>
      <c r="L17" s="1125"/>
      <c r="M17" s="1126"/>
      <c r="O17" s="1073"/>
      <c r="P17" s="1027" t="s">
        <v>1548</v>
      </c>
      <c r="Q17" s="1028"/>
      <c r="R17" s="1029"/>
      <c r="S17" s="145">
        <v>310</v>
      </c>
      <c r="T17" s="145"/>
      <c r="U17" s="1124" t="s">
        <v>1535</v>
      </c>
      <c r="V17" s="1125"/>
      <c r="W17" s="1125"/>
      <c r="X17" s="1125"/>
      <c r="Y17" s="1125"/>
      <c r="Z17" s="1125"/>
      <c r="AA17" s="1126"/>
    </row>
    <row r="18" spans="1:27" ht="12.75" customHeight="1">
      <c r="A18" s="1073"/>
      <c r="B18" s="1027" t="s">
        <v>1442</v>
      </c>
      <c r="C18" s="1028"/>
      <c r="D18" s="1029"/>
      <c r="E18" s="145">
        <v>520</v>
      </c>
      <c r="F18" s="145"/>
      <c r="G18" s="1124" t="s">
        <v>1434</v>
      </c>
      <c r="H18" s="1125"/>
      <c r="I18" s="1125"/>
      <c r="J18" s="1125"/>
      <c r="K18" s="1125"/>
      <c r="L18" s="1125"/>
      <c r="M18" s="1126"/>
      <c r="O18" s="1073"/>
      <c r="P18" s="1024" t="s">
        <v>1549</v>
      </c>
      <c r="Q18" s="1025"/>
      <c r="R18" s="1026"/>
      <c r="S18" s="145">
        <v>180</v>
      </c>
      <c r="T18" s="145"/>
      <c r="U18" s="926" t="s">
        <v>1536</v>
      </c>
      <c r="V18" s="927"/>
      <c r="W18" s="927"/>
      <c r="X18" s="927"/>
      <c r="Y18" s="927"/>
      <c r="Z18" s="927"/>
      <c r="AA18" s="1123"/>
    </row>
    <row r="19" spans="1:27" ht="12.75" customHeight="1">
      <c r="A19" s="1073"/>
      <c r="B19" s="1027" t="s">
        <v>1443</v>
      </c>
      <c r="C19" s="1028"/>
      <c r="D19" s="1029"/>
      <c r="E19" s="145">
        <v>570</v>
      </c>
      <c r="F19" s="145"/>
      <c r="G19" s="1124" t="s">
        <v>1435</v>
      </c>
      <c r="H19" s="1125"/>
      <c r="I19" s="1125"/>
      <c r="J19" s="1125"/>
      <c r="K19" s="1125"/>
      <c r="L19" s="1125"/>
      <c r="M19" s="1126"/>
      <c r="O19" s="1074"/>
      <c r="P19" s="1039" t="s">
        <v>10</v>
      </c>
      <c r="Q19" s="780"/>
      <c r="R19" s="781"/>
      <c r="S19" s="148">
        <f>SUM(S6:S18)</f>
        <v>5430</v>
      </c>
      <c r="T19" s="148">
        <f>SUM(T6:T18)</f>
        <v>0</v>
      </c>
      <c r="U19" s="1018"/>
      <c r="V19" s="1019"/>
      <c r="W19" s="1019"/>
      <c r="X19" s="1019"/>
      <c r="Y19" s="1019"/>
      <c r="Z19" s="1019"/>
      <c r="AA19" s="1020"/>
    </row>
    <row r="20" spans="1:27" ht="12.75" customHeight="1">
      <c r="A20" s="1073"/>
      <c r="B20" s="1027" t="s">
        <v>1444</v>
      </c>
      <c r="C20" s="1028"/>
      <c r="D20" s="1029"/>
      <c r="E20" s="145">
        <v>370</v>
      </c>
      <c r="F20" s="145"/>
      <c r="G20" s="1124" t="s">
        <v>1436</v>
      </c>
      <c r="H20" s="1125"/>
      <c r="I20" s="1125"/>
      <c r="J20" s="1125"/>
      <c r="K20" s="1125"/>
      <c r="L20" s="1125"/>
      <c r="M20" s="1126"/>
      <c r="O20" s="1072" t="s">
        <v>1639</v>
      </c>
      <c r="P20" s="1163" t="s">
        <v>1560</v>
      </c>
      <c r="Q20" s="1164"/>
      <c r="R20" s="1165"/>
      <c r="S20" s="147">
        <v>310</v>
      </c>
      <c r="T20" s="147"/>
      <c r="U20" s="1160" t="s">
        <v>1550</v>
      </c>
      <c r="V20" s="1161"/>
      <c r="W20" s="1161"/>
      <c r="X20" s="1161"/>
      <c r="Y20" s="1161"/>
      <c r="Z20" s="1161"/>
      <c r="AA20" s="1162"/>
    </row>
    <row r="21" spans="1:27" ht="12.75" customHeight="1">
      <c r="A21" s="1073"/>
      <c r="B21" s="1024" t="s">
        <v>1445</v>
      </c>
      <c r="C21" s="1025"/>
      <c r="D21" s="1026"/>
      <c r="E21" s="145">
        <v>510</v>
      </c>
      <c r="F21" s="145"/>
      <c r="G21" s="926" t="s">
        <v>1437</v>
      </c>
      <c r="H21" s="927"/>
      <c r="I21" s="927"/>
      <c r="J21" s="927"/>
      <c r="K21" s="927"/>
      <c r="L21" s="927"/>
      <c r="M21" s="1123"/>
      <c r="O21" s="1073"/>
      <c r="P21" s="1027" t="s">
        <v>1561</v>
      </c>
      <c r="Q21" s="1028"/>
      <c r="R21" s="1029"/>
      <c r="S21" s="145">
        <v>470</v>
      </c>
      <c r="T21" s="145"/>
      <c r="U21" s="1124" t="s">
        <v>1551</v>
      </c>
      <c r="V21" s="1125"/>
      <c r="W21" s="1125"/>
      <c r="X21" s="1125"/>
      <c r="Y21" s="1125"/>
      <c r="Z21" s="1125"/>
      <c r="AA21" s="1126"/>
    </row>
    <row r="22" spans="1:27" ht="12.75" customHeight="1">
      <c r="A22" s="1074"/>
      <c r="B22" s="1039" t="s">
        <v>10</v>
      </c>
      <c r="C22" s="780"/>
      <c r="D22" s="1127"/>
      <c r="E22" s="148">
        <f>SUM(E14:E21)</f>
        <v>3710</v>
      </c>
      <c r="F22" s="148">
        <f>SUM(F14:F21)</f>
        <v>0</v>
      </c>
      <c r="G22" s="1018"/>
      <c r="H22" s="1019"/>
      <c r="I22" s="1019"/>
      <c r="J22" s="1019"/>
      <c r="K22" s="1019"/>
      <c r="L22" s="1019"/>
      <c r="M22" s="1020"/>
      <c r="O22" s="1073"/>
      <c r="P22" s="1027" t="s">
        <v>1562</v>
      </c>
      <c r="Q22" s="1028"/>
      <c r="R22" s="1029"/>
      <c r="S22" s="145">
        <v>510</v>
      </c>
      <c r="T22" s="145"/>
      <c r="U22" s="1124" t="s">
        <v>1552</v>
      </c>
      <c r="V22" s="1125"/>
      <c r="W22" s="1125"/>
      <c r="X22" s="1125"/>
      <c r="Y22" s="1125"/>
      <c r="Z22" s="1125"/>
      <c r="AA22" s="1126"/>
    </row>
    <row r="23" spans="1:27" ht="12.75" customHeight="1">
      <c r="A23" s="1072" t="s">
        <v>1634</v>
      </c>
      <c r="B23" s="1163" t="s">
        <v>1460</v>
      </c>
      <c r="C23" s="1164"/>
      <c r="D23" s="1165"/>
      <c r="E23" s="147">
        <v>450</v>
      </c>
      <c r="F23" s="147"/>
      <c r="G23" s="1166" t="s">
        <v>1446</v>
      </c>
      <c r="H23" s="1167"/>
      <c r="I23" s="1167"/>
      <c r="J23" s="1167"/>
      <c r="K23" s="1167"/>
      <c r="L23" s="1167"/>
      <c r="M23" s="1168"/>
      <c r="O23" s="1073"/>
      <c r="P23" s="1027" t="s">
        <v>1563</v>
      </c>
      <c r="Q23" s="1028"/>
      <c r="R23" s="1029"/>
      <c r="S23" s="145">
        <v>490</v>
      </c>
      <c r="T23" s="145"/>
      <c r="U23" s="1124" t="s">
        <v>1553</v>
      </c>
      <c r="V23" s="1125"/>
      <c r="W23" s="1125"/>
      <c r="X23" s="1125"/>
      <c r="Y23" s="1125"/>
      <c r="Z23" s="1125"/>
      <c r="AA23" s="1126"/>
    </row>
    <row r="24" spans="1:27" ht="12.75" customHeight="1">
      <c r="A24" s="1073"/>
      <c r="B24" s="1027" t="s">
        <v>1461</v>
      </c>
      <c r="C24" s="1028"/>
      <c r="D24" s="1029"/>
      <c r="E24" s="145">
        <v>300</v>
      </c>
      <c r="F24" s="145"/>
      <c r="G24" s="1169" t="s">
        <v>1447</v>
      </c>
      <c r="H24" s="1170"/>
      <c r="I24" s="1170"/>
      <c r="J24" s="1170"/>
      <c r="K24" s="1170"/>
      <c r="L24" s="1170"/>
      <c r="M24" s="1171"/>
      <c r="O24" s="1073"/>
      <c r="P24" s="1027" t="s">
        <v>1564</v>
      </c>
      <c r="Q24" s="1028"/>
      <c r="R24" s="1029"/>
      <c r="S24" s="145">
        <v>350</v>
      </c>
      <c r="T24" s="145"/>
      <c r="U24" s="1124" t="s">
        <v>1554</v>
      </c>
      <c r="V24" s="1125"/>
      <c r="W24" s="1125"/>
      <c r="X24" s="1125"/>
      <c r="Y24" s="1125"/>
      <c r="Z24" s="1125"/>
      <c r="AA24" s="1126"/>
    </row>
    <row r="25" spans="1:27" ht="12.75" customHeight="1">
      <c r="A25" s="1073"/>
      <c r="B25" s="1027" t="s">
        <v>1462</v>
      </c>
      <c r="C25" s="1028"/>
      <c r="D25" s="1029"/>
      <c r="E25" s="145">
        <v>680</v>
      </c>
      <c r="F25" s="145"/>
      <c r="G25" s="1169" t="s">
        <v>1448</v>
      </c>
      <c r="H25" s="1170"/>
      <c r="I25" s="1170"/>
      <c r="J25" s="1170"/>
      <c r="K25" s="1170"/>
      <c r="L25" s="1170"/>
      <c r="M25" s="1171"/>
      <c r="O25" s="1073"/>
      <c r="P25" s="1027" t="s">
        <v>1565</v>
      </c>
      <c r="Q25" s="1028"/>
      <c r="R25" s="1029"/>
      <c r="S25" s="145">
        <v>470</v>
      </c>
      <c r="T25" s="145"/>
      <c r="U25" s="1124" t="s">
        <v>1555</v>
      </c>
      <c r="V25" s="1125"/>
      <c r="W25" s="1125"/>
      <c r="X25" s="1125"/>
      <c r="Y25" s="1125"/>
      <c r="Z25" s="1125"/>
      <c r="AA25" s="1126"/>
    </row>
    <row r="26" spans="1:27" ht="12.75" customHeight="1">
      <c r="A26" s="1073"/>
      <c r="B26" s="1027" t="s">
        <v>1463</v>
      </c>
      <c r="C26" s="1028"/>
      <c r="D26" s="1029"/>
      <c r="E26" s="145">
        <v>120</v>
      </c>
      <c r="F26" s="145"/>
      <c r="G26" s="1169" t="s">
        <v>1449</v>
      </c>
      <c r="H26" s="1170"/>
      <c r="I26" s="1170"/>
      <c r="J26" s="1170"/>
      <c r="K26" s="1170"/>
      <c r="L26" s="1170"/>
      <c r="M26" s="1171"/>
      <c r="O26" s="1073"/>
      <c r="P26" s="1027" t="s">
        <v>1566</v>
      </c>
      <c r="Q26" s="1028"/>
      <c r="R26" s="1029"/>
      <c r="S26" s="145">
        <v>350</v>
      </c>
      <c r="T26" s="145"/>
      <c r="U26" s="1124" t="s">
        <v>1556</v>
      </c>
      <c r="V26" s="1125"/>
      <c r="W26" s="1125"/>
      <c r="X26" s="1125"/>
      <c r="Y26" s="1125"/>
      <c r="Z26" s="1125"/>
      <c r="AA26" s="1126"/>
    </row>
    <row r="27" spans="1:27" ht="12.75" customHeight="1">
      <c r="A27" s="1073"/>
      <c r="B27" s="1027" t="s">
        <v>1464</v>
      </c>
      <c r="C27" s="1028"/>
      <c r="D27" s="1029"/>
      <c r="E27" s="145">
        <v>320</v>
      </c>
      <c r="F27" s="145"/>
      <c r="G27" s="1169" t="s">
        <v>1450</v>
      </c>
      <c r="H27" s="1170"/>
      <c r="I27" s="1170"/>
      <c r="J27" s="1170"/>
      <c r="K27" s="1170"/>
      <c r="L27" s="1170"/>
      <c r="M27" s="1171"/>
      <c r="O27" s="1073"/>
      <c r="P27" s="1027" t="s">
        <v>1567</v>
      </c>
      <c r="Q27" s="1028"/>
      <c r="R27" s="1029"/>
      <c r="S27" s="145">
        <v>490</v>
      </c>
      <c r="T27" s="145"/>
      <c r="U27" s="1124" t="s">
        <v>1557</v>
      </c>
      <c r="V27" s="1125"/>
      <c r="W27" s="1125"/>
      <c r="X27" s="1125"/>
      <c r="Y27" s="1125"/>
      <c r="Z27" s="1125"/>
      <c r="AA27" s="1126"/>
    </row>
    <row r="28" spans="1:27" ht="12.75" customHeight="1">
      <c r="A28" s="1073"/>
      <c r="B28" s="1027" t="s">
        <v>1465</v>
      </c>
      <c r="C28" s="1028"/>
      <c r="D28" s="1029"/>
      <c r="E28" s="145">
        <v>450</v>
      </c>
      <c r="F28" s="145"/>
      <c r="G28" s="1169" t="s">
        <v>1451</v>
      </c>
      <c r="H28" s="1170"/>
      <c r="I28" s="1170"/>
      <c r="J28" s="1170"/>
      <c r="K28" s="1170"/>
      <c r="L28" s="1170"/>
      <c r="M28" s="1171"/>
      <c r="O28" s="1073"/>
      <c r="P28" s="1027" t="s">
        <v>1568</v>
      </c>
      <c r="Q28" s="1028"/>
      <c r="R28" s="1029"/>
      <c r="S28" s="145">
        <v>370</v>
      </c>
      <c r="T28" s="145"/>
      <c r="U28" s="1124" t="s">
        <v>1558</v>
      </c>
      <c r="V28" s="1125"/>
      <c r="W28" s="1125"/>
      <c r="X28" s="1125"/>
      <c r="Y28" s="1125"/>
      <c r="Z28" s="1125"/>
      <c r="AA28" s="1126"/>
    </row>
    <row r="29" spans="1:27" ht="12.75" customHeight="1">
      <c r="A29" s="1073"/>
      <c r="B29" s="1027" t="s">
        <v>2544</v>
      </c>
      <c r="C29" s="1028"/>
      <c r="D29" s="1029"/>
      <c r="E29" s="145">
        <v>500</v>
      </c>
      <c r="F29" s="145"/>
      <c r="G29" s="1169" t="s">
        <v>1452</v>
      </c>
      <c r="H29" s="1170"/>
      <c r="I29" s="1170"/>
      <c r="J29" s="1170"/>
      <c r="K29" s="1170"/>
      <c r="L29" s="1170"/>
      <c r="M29" s="1171"/>
      <c r="O29" s="1073"/>
      <c r="P29" s="1024" t="s">
        <v>1569</v>
      </c>
      <c r="Q29" s="1025"/>
      <c r="R29" s="1026"/>
      <c r="S29" s="155">
        <v>500</v>
      </c>
      <c r="T29" s="155"/>
      <c r="U29" s="926" t="s">
        <v>1559</v>
      </c>
      <c r="V29" s="927"/>
      <c r="W29" s="927"/>
      <c r="X29" s="927"/>
      <c r="Y29" s="927"/>
      <c r="Z29" s="927"/>
      <c r="AA29" s="1123"/>
    </row>
    <row r="30" spans="1:27" ht="12.75" customHeight="1">
      <c r="A30" s="1073"/>
      <c r="B30" s="1027" t="s">
        <v>2545</v>
      </c>
      <c r="C30" s="1028"/>
      <c r="D30" s="1029"/>
      <c r="E30" s="145">
        <v>530</v>
      </c>
      <c r="F30" s="145"/>
      <c r="G30" s="1169" t="s">
        <v>1453</v>
      </c>
      <c r="H30" s="1170"/>
      <c r="I30" s="1170"/>
      <c r="J30" s="1170"/>
      <c r="K30" s="1170"/>
      <c r="L30" s="1170"/>
      <c r="M30" s="1171"/>
      <c r="O30" s="1074"/>
      <c r="P30" s="1039" t="s">
        <v>10</v>
      </c>
      <c r="Q30" s="780"/>
      <c r="R30" s="781"/>
      <c r="S30" s="148">
        <f>SUM(S20:S29)</f>
        <v>4310</v>
      </c>
      <c r="T30" s="148">
        <f>SUM(T20:T29)</f>
        <v>0</v>
      </c>
      <c r="U30" s="1018"/>
      <c r="V30" s="1019"/>
      <c r="W30" s="1019"/>
      <c r="X30" s="1019"/>
      <c r="Y30" s="1019"/>
      <c r="Z30" s="1019"/>
      <c r="AA30" s="1020"/>
    </row>
    <row r="31" spans="1:27" ht="12.75" customHeight="1">
      <c r="A31" s="1073"/>
      <c r="B31" s="1027" t="s">
        <v>1466</v>
      </c>
      <c r="C31" s="1028"/>
      <c r="D31" s="1029"/>
      <c r="E31" s="145">
        <v>680</v>
      </c>
      <c r="F31" s="145"/>
      <c r="G31" s="1169" t="s">
        <v>1454</v>
      </c>
      <c r="H31" s="1170"/>
      <c r="I31" s="1170"/>
      <c r="J31" s="1170"/>
      <c r="K31" s="1170"/>
      <c r="L31" s="1170"/>
      <c r="M31" s="1171"/>
      <c r="O31" s="1072" t="s">
        <v>1640</v>
      </c>
      <c r="P31" s="1163" t="s">
        <v>1583</v>
      </c>
      <c r="Q31" s="1164"/>
      <c r="R31" s="1165"/>
      <c r="S31" s="147">
        <v>420</v>
      </c>
      <c r="T31" s="147"/>
      <c r="U31" s="1166" t="s">
        <v>1570</v>
      </c>
      <c r="V31" s="1167"/>
      <c r="W31" s="1167"/>
      <c r="X31" s="1167"/>
      <c r="Y31" s="1167"/>
      <c r="Z31" s="1167"/>
      <c r="AA31" s="1168"/>
    </row>
    <row r="32" spans="1:27" ht="12.75" customHeight="1">
      <c r="A32" s="1073"/>
      <c r="B32" s="1027" t="s">
        <v>1467</v>
      </c>
      <c r="C32" s="1028"/>
      <c r="D32" s="1029"/>
      <c r="E32" s="145">
        <v>590</v>
      </c>
      <c r="F32" s="145"/>
      <c r="G32" s="1169" t="s">
        <v>1455</v>
      </c>
      <c r="H32" s="1170"/>
      <c r="I32" s="1170"/>
      <c r="J32" s="1170"/>
      <c r="K32" s="1170"/>
      <c r="L32" s="1170"/>
      <c r="M32" s="1171"/>
      <c r="O32" s="1073"/>
      <c r="P32" s="1027" t="s">
        <v>1584</v>
      </c>
      <c r="Q32" s="1028"/>
      <c r="R32" s="1029"/>
      <c r="S32" s="145">
        <v>320</v>
      </c>
      <c r="T32" s="145"/>
      <c r="U32" s="1169" t="s">
        <v>1571</v>
      </c>
      <c r="V32" s="1170"/>
      <c r="W32" s="1170"/>
      <c r="X32" s="1170"/>
      <c r="Y32" s="1170"/>
      <c r="Z32" s="1170"/>
      <c r="AA32" s="1171"/>
    </row>
    <row r="33" spans="1:27" ht="12.75" customHeight="1">
      <c r="A33" s="1073"/>
      <c r="B33" s="1027" t="s">
        <v>1468</v>
      </c>
      <c r="C33" s="1028"/>
      <c r="D33" s="1029"/>
      <c r="E33" s="145">
        <v>800</v>
      </c>
      <c r="F33" s="145"/>
      <c r="G33" s="1169" t="s">
        <v>1456</v>
      </c>
      <c r="H33" s="1170"/>
      <c r="I33" s="1170"/>
      <c r="J33" s="1170"/>
      <c r="K33" s="1170"/>
      <c r="L33" s="1170"/>
      <c r="M33" s="1171"/>
      <c r="O33" s="1073"/>
      <c r="P33" s="1027" t="s">
        <v>1585</v>
      </c>
      <c r="Q33" s="1028"/>
      <c r="R33" s="1029"/>
      <c r="S33" s="145">
        <v>380</v>
      </c>
      <c r="T33" s="145"/>
      <c r="U33" s="1169" t="s">
        <v>1572</v>
      </c>
      <c r="V33" s="1170"/>
      <c r="W33" s="1170"/>
      <c r="X33" s="1170"/>
      <c r="Y33" s="1170"/>
      <c r="Z33" s="1170"/>
      <c r="AA33" s="1171"/>
    </row>
    <row r="34" spans="1:27" ht="12.75" customHeight="1">
      <c r="A34" s="1073"/>
      <c r="B34" s="1027" t="s">
        <v>1469</v>
      </c>
      <c r="C34" s="1028"/>
      <c r="D34" s="1029"/>
      <c r="E34" s="145">
        <v>550</v>
      </c>
      <c r="F34" s="145"/>
      <c r="G34" s="1169" t="s">
        <v>1457</v>
      </c>
      <c r="H34" s="1170"/>
      <c r="I34" s="1170"/>
      <c r="J34" s="1170"/>
      <c r="K34" s="1170"/>
      <c r="L34" s="1170"/>
      <c r="M34" s="1171"/>
      <c r="O34" s="1073"/>
      <c r="P34" s="1027" t="s">
        <v>1586</v>
      </c>
      <c r="Q34" s="1028"/>
      <c r="R34" s="1029"/>
      <c r="S34" s="145">
        <v>540</v>
      </c>
      <c r="T34" s="145"/>
      <c r="U34" s="1169" t="s">
        <v>1573</v>
      </c>
      <c r="V34" s="1170"/>
      <c r="W34" s="1170"/>
      <c r="X34" s="1170"/>
      <c r="Y34" s="1170"/>
      <c r="Z34" s="1170"/>
      <c r="AA34" s="1171"/>
    </row>
    <row r="35" spans="1:27" ht="12.75" customHeight="1">
      <c r="A35" s="1073"/>
      <c r="B35" s="1027" t="s">
        <v>1470</v>
      </c>
      <c r="C35" s="1028"/>
      <c r="D35" s="1029"/>
      <c r="E35" s="145">
        <v>550</v>
      </c>
      <c r="F35" s="145"/>
      <c r="G35" s="1169" t="s">
        <v>1458</v>
      </c>
      <c r="H35" s="1170"/>
      <c r="I35" s="1170"/>
      <c r="J35" s="1170"/>
      <c r="K35" s="1170"/>
      <c r="L35" s="1170"/>
      <c r="M35" s="1171"/>
      <c r="O35" s="1073"/>
      <c r="P35" s="1027" t="s">
        <v>1587</v>
      </c>
      <c r="Q35" s="1028"/>
      <c r="R35" s="1029"/>
      <c r="S35" s="145">
        <v>290</v>
      </c>
      <c r="T35" s="145"/>
      <c r="U35" s="1169" t="s">
        <v>1574</v>
      </c>
      <c r="V35" s="1170"/>
      <c r="W35" s="1170"/>
      <c r="X35" s="1170"/>
      <c r="Y35" s="1170"/>
      <c r="Z35" s="1170"/>
      <c r="AA35" s="1171"/>
    </row>
    <row r="36" spans="1:27" ht="12.75" customHeight="1">
      <c r="A36" s="1073"/>
      <c r="B36" s="1024" t="s">
        <v>1471</v>
      </c>
      <c r="C36" s="1025"/>
      <c r="D36" s="1026"/>
      <c r="E36" s="145">
        <v>360</v>
      </c>
      <c r="F36" s="145"/>
      <c r="G36" s="1172" t="s">
        <v>1459</v>
      </c>
      <c r="H36" s="1173"/>
      <c r="I36" s="1173"/>
      <c r="J36" s="1173"/>
      <c r="K36" s="1173"/>
      <c r="L36" s="1173"/>
      <c r="M36" s="1174"/>
      <c r="O36" s="1073"/>
      <c r="P36" s="1027" t="s">
        <v>1588</v>
      </c>
      <c r="Q36" s="1028"/>
      <c r="R36" s="1029"/>
      <c r="S36" s="145">
        <v>240</v>
      </c>
      <c r="T36" s="145"/>
      <c r="U36" s="1169" t="s">
        <v>1575</v>
      </c>
      <c r="V36" s="1170"/>
      <c r="W36" s="1170"/>
      <c r="X36" s="1170"/>
      <c r="Y36" s="1170"/>
      <c r="Z36" s="1170"/>
      <c r="AA36" s="1171"/>
    </row>
    <row r="37" spans="1:27" ht="12.75" customHeight="1">
      <c r="A37" s="1074"/>
      <c r="B37" s="1039" t="s">
        <v>10</v>
      </c>
      <c r="C37" s="780"/>
      <c r="D37" s="781"/>
      <c r="E37" s="148">
        <f>SUM(E23:E36)</f>
        <v>6880</v>
      </c>
      <c r="F37" s="148">
        <f>SUM(F23:F36)</f>
        <v>0</v>
      </c>
      <c r="G37" s="1018"/>
      <c r="H37" s="1019"/>
      <c r="I37" s="1019"/>
      <c r="J37" s="1019"/>
      <c r="K37" s="1019"/>
      <c r="L37" s="1019"/>
      <c r="M37" s="1020"/>
      <c r="O37" s="1073"/>
      <c r="P37" s="1027" t="s">
        <v>1589</v>
      </c>
      <c r="Q37" s="1028"/>
      <c r="R37" s="1029"/>
      <c r="S37" s="145">
        <v>350</v>
      </c>
      <c r="T37" s="145"/>
      <c r="U37" s="1169" t="s">
        <v>1576</v>
      </c>
      <c r="V37" s="1170"/>
      <c r="W37" s="1170"/>
      <c r="X37" s="1170"/>
      <c r="Y37" s="1170"/>
      <c r="Z37" s="1170"/>
      <c r="AA37" s="1171"/>
    </row>
    <row r="38" spans="1:27" ht="12.75" customHeight="1">
      <c r="A38" s="1072" t="s">
        <v>1636</v>
      </c>
      <c r="B38" s="1163" t="s">
        <v>1479</v>
      </c>
      <c r="C38" s="1164"/>
      <c r="D38" s="1165"/>
      <c r="E38" s="147">
        <v>580</v>
      </c>
      <c r="F38" s="147"/>
      <c r="G38" s="1160" t="s">
        <v>1472</v>
      </c>
      <c r="H38" s="1161"/>
      <c r="I38" s="1161"/>
      <c r="J38" s="1161"/>
      <c r="K38" s="1161"/>
      <c r="L38" s="1161"/>
      <c r="M38" s="1162"/>
      <c r="O38" s="1073"/>
      <c r="P38" s="1027" t="s">
        <v>1590</v>
      </c>
      <c r="Q38" s="1028"/>
      <c r="R38" s="1029"/>
      <c r="S38" s="145">
        <v>200</v>
      </c>
      <c r="T38" s="145"/>
      <c r="U38" s="1169" t="s">
        <v>1577</v>
      </c>
      <c r="V38" s="1170"/>
      <c r="W38" s="1170"/>
      <c r="X38" s="1170"/>
      <c r="Y38" s="1170"/>
      <c r="Z38" s="1170"/>
      <c r="AA38" s="1171"/>
    </row>
    <row r="39" spans="1:27" ht="12.75" customHeight="1">
      <c r="A39" s="1073"/>
      <c r="B39" s="1027" t="s">
        <v>1480</v>
      </c>
      <c r="C39" s="1028"/>
      <c r="D39" s="1029"/>
      <c r="E39" s="145">
        <v>440</v>
      </c>
      <c r="F39" s="145"/>
      <c r="G39" s="1124" t="s">
        <v>1473</v>
      </c>
      <c r="H39" s="1125"/>
      <c r="I39" s="1125"/>
      <c r="J39" s="1125"/>
      <c r="K39" s="1125"/>
      <c r="L39" s="1125"/>
      <c r="M39" s="1126"/>
      <c r="O39" s="1073"/>
      <c r="P39" s="1027" t="s">
        <v>1591</v>
      </c>
      <c r="Q39" s="1028"/>
      <c r="R39" s="1029"/>
      <c r="S39" s="145">
        <v>350</v>
      </c>
      <c r="T39" s="145"/>
      <c r="U39" s="1169" t="s">
        <v>1578</v>
      </c>
      <c r="V39" s="1170"/>
      <c r="W39" s="1170"/>
      <c r="X39" s="1170"/>
      <c r="Y39" s="1170"/>
      <c r="Z39" s="1170"/>
      <c r="AA39" s="1171"/>
    </row>
    <row r="40" spans="1:27" ht="12.75" customHeight="1">
      <c r="A40" s="1073"/>
      <c r="B40" s="1027" t="s">
        <v>1481</v>
      </c>
      <c r="C40" s="1028"/>
      <c r="D40" s="1029"/>
      <c r="E40" s="145">
        <v>590</v>
      </c>
      <c r="F40" s="145"/>
      <c r="G40" s="1124" t="s">
        <v>1474</v>
      </c>
      <c r="H40" s="1125"/>
      <c r="I40" s="1125"/>
      <c r="J40" s="1125"/>
      <c r="K40" s="1125"/>
      <c r="L40" s="1125"/>
      <c r="M40" s="1126"/>
      <c r="O40" s="1073"/>
      <c r="P40" s="1027" t="s">
        <v>1592</v>
      </c>
      <c r="Q40" s="1028"/>
      <c r="R40" s="1029"/>
      <c r="S40" s="145">
        <v>460</v>
      </c>
      <c r="T40" s="145"/>
      <c r="U40" s="1169" t="s">
        <v>1579</v>
      </c>
      <c r="V40" s="1170"/>
      <c r="W40" s="1170"/>
      <c r="X40" s="1170"/>
      <c r="Y40" s="1170"/>
      <c r="Z40" s="1170"/>
      <c r="AA40" s="1171"/>
    </row>
    <row r="41" spans="1:27" ht="12.75" customHeight="1">
      <c r="A41" s="1073"/>
      <c r="B41" s="1027" t="s">
        <v>1482</v>
      </c>
      <c r="C41" s="1028"/>
      <c r="D41" s="1029"/>
      <c r="E41" s="145">
        <v>480</v>
      </c>
      <c r="F41" s="145"/>
      <c r="G41" s="1124" t="s">
        <v>1475</v>
      </c>
      <c r="H41" s="1125"/>
      <c r="I41" s="1125"/>
      <c r="J41" s="1125"/>
      <c r="K41" s="1125"/>
      <c r="L41" s="1125"/>
      <c r="M41" s="1126"/>
      <c r="O41" s="1073"/>
      <c r="P41" s="1027" t="s">
        <v>1593</v>
      </c>
      <c r="Q41" s="1028"/>
      <c r="R41" s="1029"/>
      <c r="S41" s="145">
        <v>320</v>
      </c>
      <c r="T41" s="145"/>
      <c r="U41" s="1169" t="s">
        <v>1580</v>
      </c>
      <c r="V41" s="1170"/>
      <c r="W41" s="1170"/>
      <c r="X41" s="1170"/>
      <c r="Y41" s="1170"/>
      <c r="Z41" s="1170"/>
      <c r="AA41" s="1171"/>
    </row>
    <row r="42" spans="1:27" ht="12.75" customHeight="1">
      <c r="A42" s="1073"/>
      <c r="B42" s="1027" t="s">
        <v>1483</v>
      </c>
      <c r="C42" s="1028"/>
      <c r="D42" s="1029"/>
      <c r="E42" s="145">
        <v>390</v>
      </c>
      <c r="F42" s="145"/>
      <c r="G42" s="1124" t="s">
        <v>1476</v>
      </c>
      <c r="H42" s="1125"/>
      <c r="I42" s="1125"/>
      <c r="J42" s="1125"/>
      <c r="K42" s="1125"/>
      <c r="L42" s="1125"/>
      <c r="M42" s="1126"/>
      <c r="O42" s="1073"/>
      <c r="P42" s="1027" t="s">
        <v>1594</v>
      </c>
      <c r="Q42" s="1028"/>
      <c r="R42" s="1029"/>
      <c r="S42" s="145">
        <v>470</v>
      </c>
      <c r="T42" s="145"/>
      <c r="U42" s="1169" t="s">
        <v>1581</v>
      </c>
      <c r="V42" s="1170"/>
      <c r="W42" s="1170"/>
      <c r="X42" s="1170"/>
      <c r="Y42" s="1170"/>
      <c r="Z42" s="1170"/>
      <c r="AA42" s="1171"/>
    </row>
    <row r="43" spans="1:27" ht="12.75" customHeight="1">
      <c r="A43" s="1073"/>
      <c r="B43" s="1027" t="s">
        <v>1484</v>
      </c>
      <c r="C43" s="1028"/>
      <c r="D43" s="1029"/>
      <c r="E43" s="145">
        <v>400</v>
      </c>
      <c r="F43" s="145"/>
      <c r="G43" s="1124" t="s">
        <v>1477</v>
      </c>
      <c r="H43" s="1125"/>
      <c r="I43" s="1125"/>
      <c r="J43" s="1125"/>
      <c r="K43" s="1125"/>
      <c r="L43" s="1125"/>
      <c r="M43" s="1126"/>
      <c r="O43" s="1073"/>
      <c r="P43" s="1024" t="s">
        <v>1595</v>
      </c>
      <c r="Q43" s="1025"/>
      <c r="R43" s="1026"/>
      <c r="S43" s="145">
        <v>460</v>
      </c>
      <c r="T43" s="145"/>
      <c r="U43" s="1172" t="s">
        <v>1582</v>
      </c>
      <c r="V43" s="1173"/>
      <c r="W43" s="1173"/>
      <c r="X43" s="1173"/>
      <c r="Y43" s="1173"/>
      <c r="Z43" s="1173"/>
      <c r="AA43" s="1174"/>
    </row>
    <row r="44" spans="1:27" ht="12.75" customHeight="1">
      <c r="A44" s="1073"/>
      <c r="B44" s="1024" t="s">
        <v>1485</v>
      </c>
      <c r="C44" s="1025"/>
      <c r="D44" s="1026"/>
      <c r="E44" s="145">
        <v>340</v>
      </c>
      <c r="F44" s="145"/>
      <c r="G44" s="926" t="s">
        <v>1478</v>
      </c>
      <c r="H44" s="927"/>
      <c r="I44" s="927"/>
      <c r="J44" s="927"/>
      <c r="K44" s="927"/>
      <c r="L44" s="927"/>
      <c r="M44" s="1123"/>
      <c r="O44" s="1074"/>
      <c r="P44" s="1039" t="s">
        <v>10</v>
      </c>
      <c r="Q44" s="780"/>
      <c r="R44" s="781"/>
      <c r="S44" s="148">
        <f>SUM(S31:S43)</f>
        <v>4800</v>
      </c>
      <c r="T44" s="148">
        <f>SUM(T31:T43)</f>
        <v>0</v>
      </c>
      <c r="U44" s="1018"/>
      <c r="V44" s="1019"/>
      <c r="W44" s="1019"/>
      <c r="X44" s="1019"/>
      <c r="Y44" s="1019"/>
      <c r="Z44" s="1019"/>
      <c r="AA44" s="1020"/>
    </row>
    <row r="45" spans="1:27" ht="12.75" customHeight="1">
      <c r="A45" s="1074"/>
      <c r="B45" s="1039" t="s">
        <v>10</v>
      </c>
      <c r="C45" s="780"/>
      <c r="D45" s="1127"/>
      <c r="E45" s="148">
        <f>SUM(E38:E44)</f>
        <v>3220</v>
      </c>
      <c r="F45" s="148">
        <f>SUM(F38:F44)</f>
        <v>0</v>
      </c>
      <c r="G45" s="1018"/>
      <c r="H45" s="1019"/>
      <c r="I45" s="1019"/>
      <c r="J45" s="1019"/>
      <c r="K45" s="1019"/>
      <c r="L45" s="1019"/>
      <c r="M45" s="1020"/>
      <c r="O45" s="1072" t="s">
        <v>1641</v>
      </c>
      <c r="P45" s="1163" t="s">
        <v>1606</v>
      </c>
      <c r="Q45" s="1164"/>
      <c r="R45" s="1165"/>
      <c r="S45" s="147">
        <v>730</v>
      </c>
      <c r="T45" s="147"/>
      <c r="U45" s="1160" t="s">
        <v>1596</v>
      </c>
      <c r="V45" s="1161"/>
      <c r="W45" s="1161"/>
      <c r="X45" s="1161"/>
      <c r="Y45" s="1161"/>
      <c r="Z45" s="1161"/>
      <c r="AA45" s="1162"/>
    </row>
    <row r="46" spans="1:27" ht="12.75" customHeight="1">
      <c r="A46" s="1075" t="s">
        <v>1635</v>
      </c>
      <c r="B46" s="1163" t="s">
        <v>1494</v>
      </c>
      <c r="C46" s="1164"/>
      <c r="D46" s="1165"/>
      <c r="E46" s="147">
        <v>500</v>
      </c>
      <c r="F46" s="147"/>
      <c r="G46" s="1160" t="s">
        <v>1486</v>
      </c>
      <c r="H46" s="1161"/>
      <c r="I46" s="1161"/>
      <c r="J46" s="1161"/>
      <c r="K46" s="1161"/>
      <c r="L46" s="1161"/>
      <c r="M46" s="1162"/>
      <c r="O46" s="1073"/>
      <c r="P46" s="1027" t="s">
        <v>1607</v>
      </c>
      <c r="Q46" s="1028"/>
      <c r="R46" s="1029"/>
      <c r="S46" s="145">
        <v>340</v>
      </c>
      <c r="T46" s="145"/>
      <c r="U46" s="1124" t="s">
        <v>1597</v>
      </c>
      <c r="V46" s="1125"/>
      <c r="W46" s="1125"/>
      <c r="X46" s="1125"/>
      <c r="Y46" s="1125"/>
      <c r="Z46" s="1125"/>
      <c r="AA46" s="1126"/>
    </row>
    <row r="47" spans="1:27" ht="12.75" customHeight="1">
      <c r="A47" s="1076"/>
      <c r="B47" s="1027" t="s">
        <v>1495</v>
      </c>
      <c r="C47" s="1028"/>
      <c r="D47" s="1029"/>
      <c r="E47" s="145">
        <v>390</v>
      </c>
      <c r="F47" s="145"/>
      <c r="G47" s="1124" t="s">
        <v>1487</v>
      </c>
      <c r="H47" s="1125"/>
      <c r="I47" s="1125"/>
      <c r="J47" s="1125"/>
      <c r="K47" s="1125"/>
      <c r="L47" s="1125"/>
      <c r="M47" s="1126"/>
      <c r="O47" s="1073"/>
      <c r="P47" s="1027" t="s">
        <v>1608</v>
      </c>
      <c r="Q47" s="1028"/>
      <c r="R47" s="1029"/>
      <c r="S47" s="145">
        <v>550</v>
      </c>
      <c r="T47" s="145"/>
      <c r="U47" s="1124" t="s">
        <v>1598</v>
      </c>
      <c r="V47" s="1125"/>
      <c r="W47" s="1125"/>
      <c r="X47" s="1125"/>
      <c r="Y47" s="1125"/>
      <c r="Z47" s="1125"/>
      <c r="AA47" s="1126"/>
    </row>
    <row r="48" spans="1:27" ht="12.75" customHeight="1">
      <c r="A48" s="1076"/>
      <c r="B48" s="1027" t="s">
        <v>1496</v>
      </c>
      <c r="C48" s="1028"/>
      <c r="D48" s="1029"/>
      <c r="E48" s="145">
        <v>310</v>
      </c>
      <c r="F48" s="145"/>
      <c r="G48" s="1124" t="s">
        <v>1488</v>
      </c>
      <c r="H48" s="1125"/>
      <c r="I48" s="1125"/>
      <c r="J48" s="1125"/>
      <c r="K48" s="1125"/>
      <c r="L48" s="1125"/>
      <c r="M48" s="1126"/>
      <c r="O48" s="1073"/>
      <c r="P48" s="1027" t="s">
        <v>1609</v>
      </c>
      <c r="Q48" s="1028"/>
      <c r="R48" s="1029"/>
      <c r="S48" s="145">
        <v>570</v>
      </c>
      <c r="T48" s="145"/>
      <c r="U48" s="1124" t="s">
        <v>1599</v>
      </c>
      <c r="V48" s="1125"/>
      <c r="W48" s="1125"/>
      <c r="X48" s="1125"/>
      <c r="Y48" s="1125"/>
      <c r="Z48" s="1125"/>
      <c r="AA48" s="1126"/>
    </row>
    <row r="49" spans="1:27" ht="12.75" customHeight="1">
      <c r="A49" s="1076"/>
      <c r="B49" s="1027" t="s">
        <v>1497</v>
      </c>
      <c r="C49" s="1028"/>
      <c r="D49" s="1029"/>
      <c r="E49" s="145">
        <v>560</v>
      </c>
      <c r="F49" s="145"/>
      <c r="G49" s="1124" t="s">
        <v>1489</v>
      </c>
      <c r="H49" s="1125"/>
      <c r="I49" s="1125"/>
      <c r="J49" s="1125"/>
      <c r="K49" s="1125"/>
      <c r="L49" s="1125"/>
      <c r="M49" s="1126"/>
      <c r="O49" s="1073"/>
      <c r="P49" s="1027" t="s">
        <v>1610</v>
      </c>
      <c r="Q49" s="1028"/>
      <c r="R49" s="1029"/>
      <c r="S49" s="145">
        <v>600</v>
      </c>
      <c r="T49" s="145"/>
      <c r="U49" s="1124" t="s">
        <v>1600</v>
      </c>
      <c r="V49" s="1125"/>
      <c r="W49" s="1125"/>
      <c r="X49" s="1125"/>
      <c r="Y49" s="1125"/>
      <c r="Z49" s="1125"/>
      <c r="AA49" s="1126"/>
    </row>
    <row r="50" spans="1:27" ht="12.75" customHeight="1">
      <c r="A50" s="1076"/>
      <c r="B50" s="1027" t="s">
        <v>1498</v>
      </c>
      <c r="C50" s="1028"/>
      <c r="D50" s="1029"/>
      <c r="E50" s="145">
        <v>350</v>
      </c>
      <c r="F50" s="145"/>
      <c r="G50" s="1124" t="s">
        <v>1490</v>
      </c>
      <c r="H50" s="1125"/>
      <c r="I50" s="1125"/>
      <c r="J50" s="1125"/>
      <c r="K50" s="1125"/>
      <c r="L50" s="1125"/>
      <c r="M50" s="1126"/>
      <c r="O50" s="1073"/>
      <c r="P50" s="1027" t="s">
        <v>1611</v>
      </c>
      <c r="Q50" s="1028"/>
      <c r="R50" s="1029"/>
      <c r="S50" s="145">
        <v>650</v>
      </c>
      <c r="T50" s="145"/>
      <c r="U50" s="1124" t="s">
        <v>1601</v>
      </c>
      <c r="V50" s="1125"/>
      <c r="W50" s="1125"/>
      <c r="X50" s="1125"/>
      <c r="Y50" s="1125"/>
      <c r="Z50" s="1125"/>
      <c r="AA50" s="1126"/>
    </row>
    <row r="51" spans="1:27" ht="12.75" customHeight="1">
      <c r="A51" s="1076"/>
      <c r="B51" s="1027" t="s">
        <v>1499</v>
      </c>
      <c r="C51" s="1028"/>
      <c r="D51" s="1029"/>
      <c r="E51" s="145">
        <v>580</v>
      </c>
      <c r="F51" s="145"/>
      <c r="G51" s="1124" t="s">
        <v>1491</v>
      </c>
      <c r="H51" s="1125"/>
      <c r="I51" s="1125"/>
      <c r="J51" s="1125"/>
      <c r="K51" s="1125"/>
      <c r="L51" s="1125"/>
      <c r="M51" s="1126"/>
      <c r="O51" s="1073"/>
      <c r="P51" s="1027" t="s">
        <v>1612</v>
      </c>
      <c r="Q51" s="1028"/>
      <c r="R51" s="1029"/>
      <c r="S51" s="145">
        <v>290</v>
      </c>
      <c r="T51" s="145"/>
      <c r="U51" s="1124" t="s">
        <v>1602</v>
      </c>
      <c r="V51" s="1125"/>
      <c r="W51" s="1125"/>
      <c r="X51" s="1125"/>
      <c r="Y51" s="1125"/>
      <c r="Z51" s="1125"/>
      <c r="AA51" s="1126"/>
    </row>
    <row r="52" spans="1:27" ht="12.75" customHeight="1">
      <c r="A52" s="1076"/>
      <c r="B52" s="1027" t="s">
        <v>1500</v>
      </c>
      <c r="C52" s="1028"/>
      <c r="D52" s="1029"/>
      <c r="E52" s="145">
        <v>160</v>
      </c>
      <c r="F52" s="145"/>
      <c r="G52" s="1124" t="s">
        <v>1492</v>
      </c>
      <c r="H52" s="1125"/>
      <c r="I52" s="1125"/>
      <c r="J52" s="1125"/>
      <c r="K52" s="1125"/>
      <c r="L52" s="1125"/>
      <c r="M52" s="1126"/>
      <c r="O52" s="1073"/>
      <c r="P52" s="1027" t="s">
        <v>1613</v>
      </c>
      <c r="Q52" s="1028"/>
      <c r="R52" s="1029"/>
      <c r="S52" s="145">
        <v>450</v>
      </c>
      <c r="T52" s="145"/>
      <c r="U52" s="1124" t="s">
        <v>1603</v>
      </c>
      <c r="V52" s="1125"/>
      <c r="W52" s="1125"/>
      <c r="X52" s="1125"/>
      <c r="Y52" s="1125"/>
      <c r="Z52" s="1125"/>
      <c r="AA52" s="1126"/>
    </row>
    <row r="53" spans="1:27" ht="12.75" customHeight="1">
      <c r="A53" s="1076"/>
      <c r="B53" s="1024" t="s">
        <v>1501</v>
      </c>
      <c r="C53" s="1025"/>
      <c r="D53" s="1026"/>
      <c r="E53" s="145">
        <v>320</v>
      </c>
      <c r="F53" s="145"/>
      <c r="G53" s="926" t="s">
        <v>1493</v>
      </c>
      <c r="H53" s="927"/>
      <c r="I53" s="927"/>
      <c r="J53" s="927"/>
      <c r="K53" s="927"/>
      <c r="L53" s="927"/>
      <c r="M53" s="1123"/>
      <c r="O53" s="1073"/>
      <c r="P53" s="1027" t="s">
        <v>1614</v>
      </c>
      <c r="Q53" s="1028"/>
      <c r="R53" s="1029"/>
      <c r="S53" s="145">
        <v>560</v>
      </c>
      <c r="T53" s="145"/>
      <c r="U53" s="1124" t="s">
        <v>1604</v>
      </c>
      <c r="V53" s="1125"/>
      <c r="W53" s="1125"/>
      <c r="X53" s="1125"/>
      <c r="Y53" s="1125"/>
      <c r="Z53" s="1125"/>
      <c r="AA53" s="1126"/>
    </row>
    <row r="54" spans="1:27" ht="12.75" customHeight="1">
      <c r="A54" s="1077"/>
      <c r="B54" s="1039" t="s">
        <v>10</v>
      </c>
      <c r="C54" s="780"/>
      <c r="D54" s="1127"/>
      <c r="E54" s="148">
        <f>SUM(E46:E53)</f>
        <v>3170</v>
      </c>
      <c r="F54" s="148">
        <f>SUM(F46:F53)</f>
        <v>0</v>
      </c>
      <c r="G54" s="1068"/>
      <c r="H54" s="1069"/>
      <c r="I54" s="1069"/>
      <c r="J54" s="1069"/>
      <c r="K54" s="1069"/>
      <c r="L54" s="1069"/>
      <c r="M54" s="1070"/>
      <c r="O54" s="1073"/>
      <c r="P54" s="1024" t="s">
        <v>1615</v>
      </c>
      <c r="Q54" s="1025"/>
      <c r="R54" s="1026"/>
      <c r="S54" s="145">
        <v>920</v>
      </c>
      <c r="T54" s="145"/>
      <c r="U54" s="926" t="s">
        <v>1605</v>
      </c>
      <c r="V54" s="927"/>
      <c r="W54" s="927"/>
      <c r="X54" s="927"/>
      <c r="Y54" s="927"/>
      <c r="Z54" s="927"/>
      <c r="AA54" s="1123"/>
    </row>
    <row r="55" spans="1:27" ht="12.75" customHeight="1">
      <c r="A55" s="1072" t="s">
        <v>1637</v>
      </c>
      <c r="B55" s="1163" t="s">
        <v>1513</v>
      </c>
      <c r="C55" s="1164"/>
      <c r="D55" s="1165"/>
      <c r="E55" s="145">
        <v>250</v>
      </c>
      <c r="F55" s="145"/>
      <c r="G55" s="1160" t="s">
        <v>1502</v>
      </c>
      <c r="H55" s="1161"/>
      <c r="I55" s="1161"/>
      <c r="J55" s="1161"/>
      <c r="K55" s="1161"/>
      <c r="L55" s="1161"/>
      <c r="M55" s="1162"/>
      <c r="O55" s="1074"/>
      <c r="P55" s="1039" t="s">
        <v>10</v>
      </c>
      <c r="Q55" s="780"/>
      <c r="R55" s="1127"/>
      <c r="S55" s="148">
        <f>SUM(S45:S54)</f>
        <v>5660</v>
      </c>
      <c r="T55" s="148">
        <f>SUM(T45:T54)</f>
        <v>0</v>
      </c>
      <c r="U55" s="1018"/>
      <c r="V55" s="1019"/>
      <c r="W55" s="1019"/>
      <c r="X55" s="1019"/>
      <c r="Y55" s="1019"/>
      <c r="Z55" s="1019"/>
      <c r="AA55" s="1020"/>
    </row>
    <row r="56" spans="1:27" ht="12.75" customHeight="1">
      <c r="A56" s="1073"/>
      <c r="B56" s="1027" t="s">
        <v>1514</v>
      </c>
      <c r="C56" s="1028"/>
      <c r="D56" s="1029"/>
      <c r="E56" s="145">
        <v>540</v>
      </c>
      <c r="F56" s="145"/>
      <c r="G56" s="1124" t="s">
        <v>1503</v>
      </c>
      <c r="H56" s="1125"/>
      <c r="I56" s="1125"/>
      <c r="J56" s="1125"/>
      <c r="K56" s="1125"/>
      <c r="L56" s="1125"/>
      <c r="M56" s="1126"/>
      <c r="O56" s="1072" t="s">
        <v>1642</v>
      </c>
      <c r="P56" s="1163" t="s">
        <v>1624</v>
      </c>
      <c r="Q56" s="1164"/>
      <c r="R56" s="1165"/>
      <c r="S56" s="147">
        <v>580</v>
      </c>
      <c r="T56" s="147"/>
      <c r="U56" s="1160" t="s">
        <v>1616</v>
      </c>
      <c r="V56" s="1161"/>
      <c r="W56" s="1161"/>
      <c r="X56" s="1161"/>
      <c r="Y56" s="1161"/>
      <c r="Z56" s="1161"/>
      <c r="AA56" s="1162"/>
    </row>
    <row r="57" spans="1:27" s="12" customFormat="1" ht="12.75" customHeight="1">
      <c r="A57" s="1073"/>
      <c r="B57" s="1027" t="s">
        <v>1515</v>
      </c>
      <c r="C57" s="1028"/>
      <c r="D57" s="1029"/>
      <c r="E57" s="145">
        <v>480</v>
      </c>
      <c r="F57" s="145"/>
      <c r="G57" s="1124" t="s">
        <v>1504</v>
      </c>
      <c r="H57" s="1125"/>
      <c r="I57" s="1125"/>
      <c r="J57" s="1125"/>
      <c r="K57" s="1125"/>
      <c r="L57" s="1125"/>
      <c r="M57" s="1126"/>
      <c r="O57" s="1073"/>
      <c r="P57" s="1027" t="s">
        <v>1625</v>
      </c>
      <c r="Q57" s="1028"/>
      <c r="R57" s="1029"/>
      <c r="S57" s="145">
        <v>300</v>
      </c>
      <c r="T57" s="145"/>
      <c r="U57" s="1124" t="s">
        <v>1617</v>
      </c>
      <c r="V57" s="1125"/>
      <c r="W57" s="1125"/>
      <c r="X57" s="1125"/>
      <c r="Y57" s="1125"/>
      <c r="Z57" s="1125"/>
      <c r="AA57" s="1126"/>
    </row>
    <row r="58" spans="1:27" ht="12.75" customHeight="1">
      <c r="A58" s="1073"/>
      <c r="B58" s="1027" t="s">
        <v>1516</v>
      </c>
      <c r="C58" s="1028"/>
      <c r="D58" s="1029"/>
      <c r="E58" s="145">
        <v>420</v>
      </c>
      <c r="F58" s="145"/>
      <c r="G58" s="1124" t="s">
        <v>1505</v>
      </c>
      <c r="H58" s="1125"/>
      <c r="I58" s="1125"/>
      <c r="J58" s="1125"/>
      <c r="K58" s="1125"/>
      <c r="L58" s="1125"/>
      <c r="M58" s="1126"/>
      <c r="N58" s="17"/>
      <c r="O58" s="1073"/>
      <c r="P58" s="1027" t="s">
        <v>1626</v>
      </c>
      <c r="Q58" s="1028"/>
      <c r="R58" s="1029"/>
      <c r="S58" s="145">
        <v>650</v>
      </c>
      <c r="T58" s="145"/>
      <c r="U58" s="1124" t="s">
        <v>1618</v>
      </c>
      <c r="V58" s="1125"/>
      <c r="W58" s="1125"/>
      <c r="X58" s="1125"/>
      <c r="Y58" s="1125"/>
      <c r="Z58" s="1125"/>
      <c r="AA58" s="1126"/>
    </row>
    <row r="59" spans="1:27" ht="12.75" customHeight="1">
      <c r="A59" s="1073"/>
      <c r="B59" s="1027" t="s">
        <v>1517</v>
      </c>
      <c r="C59" s="1028"/>
      <c r="D59" s="1029"/>
      <c r="E59" s="145">
        <v>550</v>
      </c>
      <c r="F59" s="145"/>
      <c r="G59" s="1124" t="s">
        <v>1506</v>
      </c>
      <c r="H59" s="1125"/>
      <c r="I59" s="1125"/>
      <c r="J59" s="1125"/>
      <c r="K59" s="1125"/>
      <c r="L59" s="1125"/>
      <c r="M59" s="1126"/>
      <c r="N59" s="19"/>
      <c r="O59" s="1073"/>
      <c r="P59" s="1027" t="s">
        <v>1627</v>
      </c>
      <c r="Q59" s="1028"/>
      <c r="R59" s="1029"/>
      <c r="S59" s="145">
        <v>680</v>
      </c>
      <c r="T59" s="145"/>
      <c r="U59" s="1124" t="s">
        <v>1619</v>
      </c>
      <c r="V59" s="1125"/>
      <c r="W59" s="1125"/>
      <c r="X59" s="1125"/>
      <c r="Y59" s="1125"/>
      <c r="Z59" s="1125"/>
      <c r="AA59" s="1126"/>
    </row>
    <row r="60" spans="1:27" ht="12.75" customHeight="1">
      <c r="A60" s="1073"/>
      <c r="B60" s="1027" t="s">
        <v>1518</v>
      </c>
      <c r="C60" s="1028"/>
      <c r="D60" s="1029"/>
      <c r="E60" s="145">
        <v>270</v>
      </c>
      <c r="F60" s="145"/>
      <c r="G60" s="1124" t="s">
        <v>1507</v>
      </c>
      <c r="H60" s="1125"/>
      <c r="I60" s="1125"/>
      <c r="J60" s="1125"/>
      <c r="K60" s="1125"/>
      <c r="L60" s="1125"/>
      <c r="M60" s="1126"/>
      <c r="O60" s="1073"/>
      <c r="P60" s="1027" t="s">
        <v>1628</v>
      </c>
      <c r="Q60" s="1028"/>
      <c r="R60" s="1029"/>
      <c r="S60" s="145">
        <v>800</v>
      </c>
      <c r="T60" s="145"/>
      <c r="U60" s="1124" t="s">
        <v>1620</v>
      </c>
      <c r="V60" s="1125"/>
      <c r="W60" s="1125"/>
      <c r="X60" s="1125"/>
      <c r="Y60" s="1125"/>
      <c r="Z60" s="1125"/>
      <c r="AA60" s="1126"/>
    </row>
    <row r="61" spans="1:27" ht="12.75" customHeight="1">
      <c r="A61" s="1073"/>
      <c r="B61" s="1027" t="s">
        <v>1519</v>
      </c>
      <c r="C61" s="1028"/>
      <c r="D61" s="1029"/>
      <c r="E61" s="145">
        <v>610</v>
      </c>
      <c r="F61" s="145"/>
      <c r="G61" s="1124" t="s">
        <v>1508</v>
      </c>
      <c r="H61" s="1125"/>
      <c r="I61" s="1125"/>
      <c r="J61" s="1125"/>
      <c r="K61" s="1125"/>
      <c r="L61" s="1125"/>
      <c r="M61" s="1126"/>
      <c r="O61" s="1073"/>
      <c r="P61" s="1027" t="s">
        <v>1629</v>
      </c>
      <c r="Q61" s="1028"/>
      <c r="R61" s="1029"/>
      <c r="S61" s="145">
        <v>1000</v>
      </c>
      <c r="T61" s="145"/>
      <c r="U61" s="1124" t="s">
        <v>1621</v>
      </c>
      <c r="V61" s="1125"/>
      <c r="W61" s="1125"/>
      <c r="X61" s="1125"/>
      <c r="Y61" s="1125"/>
      <c r="Z61" s="1125"/>
      <c r="AA61" s="1126"/>
    </row>
    <row r="62" spans="1:27" ht="12.75" customHeight="1">
      <c r="A62" s="1073"/>
      <c r="B62" s="1027" t="s">
        <v>1520</v>
      </c>
      <c r="C62" s="1028"/>
      <c r="D62" s="1029"/>
      <c r="E62" s="145">
        <v>610</v>
      </c>
      <c r="F62" s="145"/>
      <c r="G62" s="1124" t="s">
        <v>1509</v>
      </c>
      <c r="H62" s="1125"/>
      <c r="I62" s="1125"/>
      <c r="J62" s="1125"/>
      <c r="K62" s="1125"/>
      <c r="L62" s="1125"/>
      <c r="M62" s="1126"/>
      <c r="N62" s="19"/>
      <c r="O62" s="1073"/>
      <c r="P62" s="1027" t="s">
        <v>1630</v>
      </c>
      <c r="Q62" s="1028"/>
      <c r="R62" s="1029"/>
      <c r="S62" s="145">
        <v>660</v>
      </c>
      <c r="T62" s="145"/>
      <c r="U62" s="1124" t="s">
        <v>1622</v>
      </c>
      <c r="V62" s="1125"/>
      <c r="W62" s="1125"/>
      <c r="X62" s="1125"/>
      <c r="Y62" s="1125"/>
      <c r="Z62" s="1125"/>
      <c r="AA62" s="1126"/>
    </row>
    <row r="63" spans="1:27" ht="12.75" customHeight="1">
      <c r="A63" s="1073"/>
      <c r="B63" s="1027" t="s">
        <v>1521</v>
      </c>
      <c r="C63" s="1028"/>
      <c r="D63" s="1029"/>
      <c r="E63" s="145">
        <v>470</v>
      </c>
      <c r="F63" s="145"/>
      <c r="G63" s="1124" t="s">
        <v>1510</v>
      </c>
      <c r="H63" s="1125"/>
      <c r="I63" s="1125"/>
      <c r="J63" s="1125"/>
      <c r="K63" s="1125"/>
      <c r="L63" s="1125"/>
      <c r="M63" s="1126"/>
      <c r="O63" s="1073"/>
      <c r="P63" s="1024" t="s">
        <v>1631</v>
      </c>
      <c r="Q63" s="1025"/>
      <c r="R63" s="1026"/>
      <c r="S63" s="145">
        <v>910</v>
      </c>
      <c r="T63" s="145"/>
      <c r="U63" s="926" t="s">
        <v>1623</v>
      </c>
      <c r="V63" s="927"/>
      <c r="W63" s="927"/>
      <c r="X63" s="927"/>
      <c r="Y63" s="927"/>
      <c r="Z63" s="927"/>
      <c r="AA63" s="1123"/>
    </row>
    <row r="64" spans="1:27" ht="12.75" customHeight="1">
      <c r="A64" s="1073"/>
      <c r="B64" s="1027" t="s">
        <v>1522</v>
      </c>
      <c r="C64" s="1028"/>
      <c r="D64" s="1029"/>
      <c r="E64" s="145">
        <v>510</v>
      </c>
      <c r="F64" s="145"/>
      <c r="G64" s="1124" t="s">
        <v>1511</v>
      </c>
      <c r="H64" s="1125"/>
      <c r="I64" s="1125"/>
      <c r="J64" s="1125"/>
      <c r="K64" s="1125"/>
      <c r="L64" s="1125"/>
      <c r="M64" s="1126"/>
      <c r="O64" s="1074"/>
      <c r="P64" s="1039" t="s">
        <v>10</v>
      </c>
      <c r="Q64" s="780"/>
      <c r="R64" s="1127"/>
      <c r="S64" s="148">
        <f>SUM(S56:S63)</f>
        <v>5580</v>
      </c>
      <c r="T64" s="148">
        <f>SUM(T56:T63)</f>
        <v>0</v>
      </c>
      <c r="U64" s="1018"/>
      <c r="V64" s="1019"/>
      <c r="W64" s="1019"/>
      <c r="X64" s="1019"/>
      <c r="Y64" s="1019"/>
      <c r="Z64" s="1019"/>
      <c r="AA64" s="1020"/>
    </row>
    <row r="65" spans="1:27" ht="12.75" customHeight="1">
      <c r="A65" s="1073"/>
      <c r="B65" s="1024" t="s">
        <v>1523</v>
      </c>
      <c r="C65" s="1025"/>
      <c r="D65" s="1026"/>
      <c r="E65" s="145">
        <v>530</v>
      </c>
      <c r="F65" s="145"/>
      <c r="G65" s="926" t="s">
        <v>1512</v>
      </c>
      <c r="H65" s="927"/>
      <c r="I65" s="927"/>
      <c r="J65" s="927"/>
      <c r="K65" s="927"/>
      <c r="L65" s="927"/>
      <c r="M65" s="1123"/>
      <c r="O65" s="42"/>
      <c r="P65" s="42"/>
      <c r="Q65" s="42"/>
      <c r="R65" s="42"/>
      <c r="S65" s="42"/>
      <c r="T65" s="53"/>
      <c r="U65" s="42"/>
      <c r="V65" s="42"/>
      <c r="W65" s="42"/>
      <c r="X65" s="42"/>
      <c r="Y65" s="42"/>
      <c r="Z65" s="42"/>
      <c r="AA65" s="42"/>
    </row>
    <row r="66" spans="1:27" ht="12.75" customHeight="1">
      <c r="A66" s="1074"/>
      <c r="B66" s="1178" t="s">
        <v>9</v>
      </c>
      <c r="C66" s="1178"/>
      <c r="D66" s="1179"/>
      <c r="E66" s="148">
        <f>SUM(E55:E65)</f>
        <v>5240</v>
      </c>
      <c r="F66" s="148">
        <f>SUM(F55:F65)</f>
        <v>0</v>
      </c>
      <c r="G66" s="1033"/>
      <c r="H66" s="1034"/>
      <c r="I66" s="1034"/>
      <c r="J66" s="1034"/>
      <c r="K66" s="1034"/>
      <c r="L66" s="1034"/>
      <c r="M66" s="1035"/>
      <c r="O66" s="1098" t="s">
        <v>1415</v>
      </c>
      <c r="P66" s="1099"/>
      <c r="Q66" s="1099"/>
      <c r="R66" s="1100"/>
      <c r="S66" s="156">
        <f>SUM(S64,S55,S44,S30,S19,E13,E22,E37,E45,E54,E66)</f>
        <v>51930</v>
      </c>
      <c r="T66" s="156">
        <f>SUM(T64,T55,T44,T30,T19,F13,F22,F37,F45,F54,F66)</f>
        <v>0</v>
      </c>
      <c r="U66" s="26"/>
      <c r="V66" s="26"/>
      <c r="W66" s="26"/>
      <c r="X66" s="26"/>
      <c r="Y66" s="26"/>
      <c r="Z66" s="26"/>
      <c r="AA66" s="26"/>
    </row>
    <row r="67" spans="1:27" ht="12.75" customHeight="1">
      <c r="A67" s="47"/>
      <c r="E67" s="50"/>
      <c r="F67" s="50"/>
      <c r="G67" s="31"/>
      <c r="H67" s="31"/>
      <c r="I67" s="31"/>
      <c r="J67" s="31"/>
      <c r="K67" s="31"/>
      <c r="L67" s="31"/>
      <c r="M67" s="31"/>
      <c r="O67" s="80"/>
      <c r="P67" s="80"/>
      <c r="Q67" s="80"/>
      <c r="R67" s="80"/>
      <c r="S67" s="45"/>
      <c r="T67" s="45"/>
      <c r="U67" s="26"/>
      <c r="V67" s="26"/>
      <c r="W67" s="26"/>
      <c r="X67" s="26"/>
      <c r="Y67" s="26"/>
      <c r="Z67" s="26"/>
      <c r="AA67" s="26"/>
    </row>
    <row r="68" spans="1:27" ht="12.75" customHeight="1">
      <c r="A68" s="1071" t="s">
        <v>28</v>
      </c>
      <c r="B68" s="1071"/>
      <c r="C68" s="1071"/>
      <c r="D68" s="1071"/>
      <c r="E68" s="1071"/>
      <c r="F68" s="1071"/>
      <c r="G68" s="1071"/>
      <c r="H68" s="1071"/>
      <c r="I68" s="1071"/>
      <c r="J68" s="1071"/>
      <c r="K68" s="1071"/>
      <c r="L68" s="1071"/>
      <c r="M68" s="1071"/>
      <c r="N68" s="1071"/>
      <c r="O68" s="1071"/>
      <c r="P68" s="1071"/>
      <c r="Q68" s="1071"/>
      <c r="R68" s="1071"/>
      <c r="S68" s="1071"/>
      <c r="T68" s="1071"/>
      <c r="U68" s="1071"/>
      <c r="V68" s="1071"/>
      <c r="W68" s="1071"/>
      <c r="X68" s="1071"/>
      <c r="Y68" s="1071"/>
      <c r="Z68" s="1071"/>
      <c r="AA68" s="1071"/>
    </row>
    <row r="69" spans="1:27" ht="12.75" customHeight="1">
      <c r="A69" s="47"/>
      <c r="E69" s="50"/>
      <c r="F69" s="50"/>
      <c r="G69" s="31"/>
      <c r="H69" s="31"/>
      <c r="I69" s="31"/>
      <c r="J69" s="31"/>
      <c r="K69" s="31"/>
      <c r="L69" s="31"/>
      <c r="M69" s="31"/>
      <c r="O69" s="80"/>
      <c r="P69" s="80"/>
      <c r="Q69" s="80"/>
      <c r="R69" s="80"/>
      <c r="S69" s="45"/>
      <c r="T69" s="45"/>
      <c r="U69" s="26"/>
      <c r="V69" s="26"/>
      <c r="W69" s="26"/>
      <c r="X69" s="26"/>
      <c r="Y69" s="26"/>
      <c r="Z69" s="26"/>
      <c r="AA69" s="26"/>
    </row>
    <row r="70" spans="1:27" ht="15" customHeight="1"/>
    <row r="88" spans="15:27" ht="12"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</sheetData>
  <mergeCells count="271">
    <mergeCell ref="U2:AA2"/>
    <mergeCell ref="A1:C1"/>
    <mergeCell ref="D1:X1"/>
    <mergeCell ref="D3:S3"/>
    <mergeCell ref="U3:Z3"/>
    <mergeCell ref="P5:R5"/>
    <mergeCell ref="A3:C3"/>
    <mergeCell ref="Y1:AA1"/>
    <mergeCell ref="A2:C2"/>
    <mergeCell ref="D2:E2"/>
    <mergeCell ref="F2:G2"/>
    <mergeCell ref="J2:M2"/>
    <mergeCell ref="P2:Q2"/>
    <mergeCell ref="X4:Z4"/>
    <mergeCell ref="U4:V4"/>
    <mergeCell ref="U5:AA5"/>
    <mergeCell ref="B5:D5"/>
    <mergeCell ref="B44:D44"/>
    <mergeCell ref="G44:M44"/>
    <mergeCell ref="B40:D40"/>
    <mergeCell ref="B36:D36"/>
    <mergeCell ref="B32:D32"/>
    <mergeCell ref="G38:M38"/>
    <mergeCell ref="B38:D38"/>
    <mergeCell ref="B39:D39"/>
    <mergeCell ref="B37:D37"/>
    <mergeCell ref="B43:D43"/>
    <mergeCell ref="B26:D26"/>
    <mergeCell ref="B27:D27"/>
    <mergeCell ref="B28:D28"/>
    <mergeCell ref="B29:D29"/>
    <mergeCell ref="B31:D31"/>
    <mergeCell ref="P16:R16"/>
    <mergeCell ref="G5:M5"/>
    <mergeCell ref="G7:M7"/>
    <mergeCell ref="G8:M8"/>
    <mergeCell ref="G24:M24"/>
    <mergeCell ref="P22:R22"/>
    <mergeCell ref="G30:M30"/>
    <mergeCell ref="G17:M17"/>
    <mergeCell ref="G18:M18"/>
    <mergeCell ref="P17:R17"/>
    <mergeCell ref="G16:M16"/>
    <mergeCell ref="P15:R15"/>
    <mergeCell ref="B6:D6"/>
    <mergeCell ref="B7:D7"/>
    <mergeCell ref="G9:M9"/>
    <mergeCell ref="G10:M10"/>
    <mergeCell ref="P14:R14"/>
    <mergeCell ref="G11:M11"/>
    <mergeCell ref="G12:M12"/>
    <mergeCell ref="O6:O19"/>
    <mergeCell ref="G19:M19"/>
    <mergeCell ref="G6:M6"/>
    <mergeCell ref="P6:R6"/>
    <mergeCell ref="P7:R7"/>
    <mergeCell ref="P13:R13"/>
    <mergeCell ref="G13:M13"/>
    <mergeCell ref="P12:R12"/>
    <mergeCell ref="P11:R11"/>
    <mergeCell ref="G15:M15"/>
    <mergeCell ref="G14:M14"/>
    <mergeCell ref="P19:R19"/>
    <mergeCell ref="P37:R37"/>
    <mergeCell ref="P23:R23"/>
    <mergeCell ref="G21:M21"/>
    <mergeCell ref="G23:M23"/>
    <mergeCell ref="G22:M22"/>
    <mergeCell ref="G20:M20"/>
    <mergeCell ref="G29:M29"/>
    <mergeCell ref="G28:M28"/>
    <mergeCell ref="G27:M27"/>
    <mergeCell ref="P28:R28"/>
    <mergeCell ref="G25:M25"/>
    <mergeCell ref="G26:M26"/>
    <mergeCell ref="P29:R29"/>
    <mergeCell ref="P24:R24"/>
    <mergeCell ref="P25:R25"/>
    <mergeCell ref="P26:R26"/>
    <mergeCell ref="P27:R27"/>
    <mergeCell ref="G31:M31"/>
    <mergeCell ref="O45:O55"/>
    <mergeCell ref="P44:R44"/>
    <mergeCell ref="P53:R53"/>
    <mergeCell ref="P54:R54"/>
    <mergeCell ref="B52:D52"/>
    <mergeCell ref="G45:M45"/>
    <mergeCell ref="B48:D48"/>
    <mergeCell ref="B49:D49"/>
    <mergeCell ref="B53:D53"/>
    <mergeCell ref="B47:D47"/>
    <mergeCell ref="O31:O44"/>
    <mergeCell ref="P41:R41"/>
    <mergeCell ref="P42:R42"/>
    <mergeCell ref="G37:M37"/>
    <mergeCell ref="B42:D42"/>
    <mergeCell ref="B41:D41"/>
    <mergeCell ref="P39:R39"/>
    <mergeCell ref="P40:R40"/>
    <mergeCell ref="P38:R38"/>
    <mergeCell ref="G40:M40"/>
    <mergeCell ref="G42:M42"/>
    <mergeCell ref="P43:R43"/>
    <mergeCell ref="G39:M39"/>
    <mergeCell ref="P36:R36"/>
    <mergeCell ref="O66:R66"/>
    <mergeCell ref="G59:M59"/>
    <mergeCell ref="G66:M66"/>
    <mergeCell ref="P55:R55"/>
    <mergeCell ref="P58:R58"/>
    <mergeCell ref="P59:R59"/>
    <mergeCell ref="G32:M32"/>
    <mergeCell ref="G33:M33"/>
    <mergeCell ref="G54:M54"/>
    <mergeCell ref="G61:M61"/>
    <mergeCell ref="G34:M34"/>
    <mergeCell ref="G41:M41"/>
    <mergeCell ref="G43:M43"/>
    <mergeCell ref="G47:M47"/>
    <mergeCell ref="G48:M48"/>
    <mergeCell ref="G49:M49"/>
    <mergeCell ref="G50:M50"/>
    <mergeCell ref="G51:M51"/>
    <mergeCell ref="G52:M52"/>
    <mergeCell ref="G53:M53"/>
    <mergeCell ref="G58:M58"/>
    <mergeCell ref="G60:M60"/>
    <mergeCell ref="G35:M35"/>
    <mergeCell ref="G36:M36"/>
    <mergeCell ref="B8:D8"/>
    <mergeCell ref="B9:D9"/>
    <mergeCell ref="B10:D10"/>
    <mergeCell ref="B46:D46"/>
    <mergeCell ref="B50:D50"/>
    <mergeCell ref="B51:D51"/>
    <mergeCell ref="B13:D13"/>
    <mergeCell ref="B14:D14"/>
    <mergeCell ref="B19:D19"/>
    <mergeCell ref="B30:D30"/>
    <mergeCell ref="B45:D45"/>
    <mergeCell ref="B16:D16"/>
    <mergeCell ref="B17:D17"/>
    <mergeCell ref="B18:D18"/>
    <mergeCell ref="B15:D15"/>
    <mergeCell ref="B24:D24"/>
    <mergeCell ref="B25:D25"/>
    <mergeCell ref="B22:D22"/>
    <mergeCell ref="B23:D23"/>
    <mergeCell ref="B20:D20"/>
    <mergeCell ref="B21:D21"/>
    <mergeCell ref="B33:D33"/>
    <mergeCell ref="B34:D34"/>
    <mergeCell ref="B35:D35"/>
    <mergeCell ref="B11:D11"/>
    <mergeCell ref="B12:D12"/>
    <mergeCell ref="P33:R33"/>
    <mergeCell ref="P34:R34"/>
    <mergeCell ref="O20:O30"/>
    <mergeCell ref="U64:AA64"/>
    <mergeCell ref="P64:R64"/>
    <mergeCell ref="G46:M46"/>
    <mergeCell ref="A68:AA68"/>
    <mergeCell ref="B66:D66"/>
    <mergeCell ref="B64:D64"/>
    <mergeCell ref="B65:D65"/>
    <mergeCell ref="B55:D55"/>
    <mergeCell ref="B57:D57"/>
    <mergeCell ref="B58:D58"/>
    <mergeCell ref="B59:D59"/>
    <mergeCell ref="B56:D56"/>
    <mergeCell ref="G55:M55"/>
    <mergeCell ref="G56:M56"/>
    <mergeCell ref="G57:M57"/>
    <mergeCell ref="U62:AA62"/>
    <mergeCell ref="U63:AA63"/>
    <mergeCell ref="P60:R60"/>
    <mergeCell ref="U59:AA59"/>
    <mergeCell ref="U60:AA60"/>
    <mergeCell ref="B54:D54"/>
    <mergeCell ref="B60:D60"/>
    <mergeCell ref="B61:D61"/>
    <mergeCell ref="B62:D62"/>
    <mergeCell ref="B63:D63"/>
    <mergeCell ref="G65:M65"/>
    <mergeCell ref="U6:AA6"/>
    <mergeCell ref="U7:AA7"/>
    <mergeCell ref="U8:AA8"/>
    <mergeCell ref="U9:AA9"/>
    <mergeCell ref="U10:AA10"/>
    <mergeCell ref="U11:AA11"/>
    <mergeCell ref="U14:AA14"/>
    <mergeCell ref="U15:AA15"/>
    <mergeCell ref="U16:AA16"/>
    <mergeCell ref="U12:AA12"/>
    <mergeCell ref="U13:AA13"/>
    <mergeCell ref="U22:AA22"/>
    <mergeCell ref="U23:AA23"/>
    <mergeCell ref="U24:AA24"/>
    <mergeCell ref="U25:AA25"/>
    <mergeCell ref="U26:AA26"/>
    <mergeCell ref="U27:AA27"/>
    <mergeCell ref="U17:AA17"/>
    <mergeCell ref="U18:AA18"/>
    <mergeCell ref="P20:R20"/>
    <mergeCell ref="P21:R21"/>
    <mergeCell ref="P18:R18"/>
    <mergeCell ref="U19:AA19"/>
    <mergeCell ref="U20:AA20"/>
    <mergeCell ref="U21:AA21"/>
    <mergeCell ref="P35:R35"/>
    <mergeCell ref="U28:AA28"/>
    <mergeCell ref="U29:AA29"/>
    <mergeCell ref="P31:R31"/>
    <mergeCell ref="P32:R32"/>
    <mergeCell ref="U31:AA31"/>
    <mergeCell ref="U32:AA32"/>
    <mergeCell ref="P30:R30"/>
    <mergeCell ref="U30:AA30"/>
    <mergeCell ref="U33:AA33"/>
    <mergeCell ref="U34:AA34"/>
    <mergeCell ref="U35:AA35"/>
    <mergeCell ref="P52:R52"/>
    <mergeCell ref="U49:AA49"/>
    <mergeCell ref="U50:AA50"/>
    <mergeCell ref="U51:AA51"/>
    <mergeCell ref="U52:AA52"/>
    <mergeCell ref="U38:AA38"/>
    <mergeCell ref="U39:AA39"/>
    <mergeCell ref="U40:AA40"/>
    <mergeCell ref="U41:AA41"/>
    <mergeCell ref="P49:R49"/>
    <mergeCell ref="P45:R45"/>
    <mergeCell ref="P46:R46"/>
    <mergeCell ref="P47:R47"/>
    <mergeCell ref="U58:AA58"/>
    <mergeCell ref="U48:AA48"/>
    <mergeCell ref="U44:AA44"/>
    <mergeCell ref="U46:AA46"/>
    <mergeCell ref="U47:AA47"/>
    <mergeCell ref="U55:AA55"/>
    <mergeCell ref="U56:AA56"/>
    <mergeCell ref="U57:AA57"/>
    <mergeCell ref="U36:AA36"/>
    <mergeCell ref="U37:AA37"/>
    <mergeCell ref="U42:AA42"/>
    <mergeCell ref="U45:AA45"/>
    <mergeCell ref="U43:AA43"/>
    <mergeCell ref="U61:AA61"/>
    <mergeCell ref="P61:R61"/>
    <mergeCell ref="P62:R62"/>
    <mergeCell ref="P63:R63"/>
    <mergeCell ref="A6:A13"/>
    <mergeCell ref="A14:A22"/>
    <mergeCell ref="A23:A37"/>
    <mergeCell ref="A38:A45"/>
    <mergeCell ref="A46:A54"/>
    <mergeCell ref="A55:A66"/>
    <mergeCell ref="P48:R48"/>
    <mergeCell ref="P56:R56"/>
    <mergeCell ref="P57:R57"/>
    <mergeCell ref="P51:R51"/>
    <mergeCell ref="O56:O64"/>
    <mergeCell ref="P50:R50"/>
    <mergeCell ref="G62:M62"/>
    <mergeCell ref="G63:M63"/>
    <mergeCell ref="G64:M64"/>
    <mergeCell ref="P8:R8"/>
    <mergeCell ref="P9:R9"/>
    <mergeCell ref="P10:R10"/>
    <mergeCell ref="U53:AA53"/>
    <mergeCell ref="U54:AA54"/>
  </mergeCells>
  <phoneticPr fontId="23"/>
  <pageMargins left="0.43307086614173229" right="0.15748031496062992" top="0.35433070866141736" bottom="0.15748031496062992" header="0.19685039370078741" footer="0.1574803149606299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93"/>
  <sheetViews>
    <sheetView topLeftCell="A10" workbookViewId="0">
      <selection activeCell="E50" sqref="E50"/>
    </sheetView>
  </sheetViews>
  <sheetFormatPr defaultRowHeight="11.25"/>
  <cols>
    <col min="1" max="4" width="3.125" style="6" customWidth="1"/>
    <col min="5" max="6" width="5.625" style="6" customWidth="1"/>
    <col min="7" max="11" width="3.125" style="6" customWidth="1"/>
    <col min="12" max="12" width="1.875" style="6" customWidth="1"/>
    <col min="13" max="13" width="3.25" style="6" customWidth="1"/>
    <col min="14" max="14" width="4.25" style="6" customWidth="1"/>
    <col min="15" max="17" width="3.125" style="6" customWidth="1"/>
    <col min="18" max="19" width="5.625" style="6" customWidth="1"/>
    <col min="20" max="60" width="3.125" style="6" customWidth="1"/>
    <col min="61" max="16384" width="9" style="6"/>
  </cols>
  <sheetData>
    <row r="1" spans="1:26" s="1" customFormat="1" ht="18.75" customHeight="1">
      <c r="A1" s="757" t="s">
        <v>2695</v>
      </c>
      <c r="B1" s="758"/>
      <c r="C1" s="758"/>
      <c r="D1" s="1203" t="s">
        <v>2596</v>
      </c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203"/>
      <c r="R1" s="1203"/>
      <c r="S1" s="1203"/>
      <c r="T1" s="1203"/>
      <c r="U1" s="1203"/>
      <c r="V1" s="1203"/>
      <c r="W1" s="1044" t="str">
        <f>集計表!AC1</f>
        <v>2020/6</v>
      </c>
      <c r="X1" s="1044"/>
      <c r="Y1" s="1045"/>
    </row>
    <row r="2" spans="1:26" ht="18.75" customHeight="1">
      <c r="A2" s="722" t="s">
        <v>56</v>
      </c>
      <c r="B2" s="759"/>
      <c r="C2" s="723"/>
      <c r="D2" s="1056"/>
      <c r="E2" s="768"/>
      <c r="F2" s="1047">
        <f>SUM(O2-3)</f>
        <v>43985</v>
      </c>
      <c r="G2" s="1047"/>
      <c r="H2" s="2" t="s">
        <v>2597</v>
      </c>
      <c r="I2" s="2" t="s">
        <v>2897</v>
      </c>
      <c r="J2" s="1048">
        <f>SUM(F2+2)</f>
        <v>43987</v>
      </c>
      <c r="K2" s="1048"/>
      <c r="L2" s="1048"/>
      <c r="M2" s="240" t="s">
        <v>2598</v>
      </c>
      <c r="N2" s="3" t="s">
        <v>2898</v>
      </c>
      <c r="O2" s="1057">
        <f>申込書!C6</f>
        <v>43988</v>
      </c>
      <c r="P2" s="1057"/>
      <c r="Q2" s="296" t="s">
        <v>2899</v>
      </c>
      <c r="R2" s="295" t="s">
        <v>2900</v>
      </c>
      <c r="S2" s="187" t="s">
        <v>2901</v>
      </c>
      <c r="T2" s="1204">
        <f>申込書!C9</f>
        <v>0</v>
      </c>
      <c r="U2" s="1058"/>
      <c r="V2" s="1058"/>
      <c r="W2" s="1058"/>
      <c r="X2" s="1058"/>
      <c r="Y2" s="1058"/>
      <c r="Z2" s="299"/>
    </row>
    <row r="3" spans="1:26" ht="18.75" customHeight="1">
      <c r="A3" s="760" t="s">
        <v>54</v>
      </c>
      <c r="B3" s="761"/>
      <c r="C3" s="762"/>
      <c r="D3" s="1053">
        <f>集計表!D3</f>
        <v>0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5"/>
      <c r="S3" s="301"/>
      <c r="T3" s="1195">
        <f>SUM(集計表!N133+集計表!N251)</f>
        <v>0</v>
      </c>
      <c r="U3" s="1046"/>
      <c r="V3" s="1046"/>
      <c r="W3" s="1046"/>
      <c r="X3" s="1046"/>
      <c r="Y3" s="302" t="s">
        <v>3136</v>
      </c>
    </row>
    <row r="4" spans="1:26" ht="18.75" customHeight="1">
      <c r="T4" s="1019" t="s">
        <v>6</v>
      </c>
      <c r="U4" s="1019"/>
      <c r="V4" s="300" t="s">
        <v>2902</v>
      </c>
      <c r="W4" s="1114">
        <f>SUM(S51)</f>
        <v>0</v>
      </c>
      <c r="X4" s="1114"/>
      <c r="Y4" s="298" t="s">
        <v>2903</v>
      </c>
    </row>
    <row r="5" spans="1:26" ht="12.75" customHeight="1">
      <c r="A5" s="21"/>
      <c r="B5" s="1049" t="s">
        <v>2904</v>
      </c>
      <c r="C5" s="1050"/>
      <c r="D5" s="1051"/>
      <c r="E5" s="162" t="s">
        <v>7</v>
      </c>
      <c r="F5" s="153" t="s">
        <v>8</v>
      </c>
      <c r="G5" s="1050" t="s">
        <v>2905</v>
      </c>
      <c r="H5" s="1050"/>
      <c r="I5" s="1050"/>
      <c r="J5" s="1050"/>
      <c r="K5" s="1050"/>
      <c r="L5" s="1061"/>
      <c r="N5" s="22"/>
      <c r="O5" s="1049" t="s">
        <v>2906</v>
      </c>
      <c r="P5" s="1050"/>
      <c r="Q5" s="1051"/>
      <c r="R5" s="162" t="s">
        <v>7</v>
      </c>
      <c r="S5" s="153" t="s">
        <v>8</v>
      </c>
      <c r="T5" s="1050" t="s">
        <v>2905</v>
      </c>
      <c r="U5" s="1050"/>
      <c r="V5" s="1050"/>
      <c r="W5" s="1050"/>
      <c r="X5" s="1050"/>
      <c r="Y5" s="1061"/>
    </row>
    <row r="6" spans="1:26" ht="12.75" customHeight="1">
      <c r="A6" s="1075" t="s">
        <v>2697</v>
      </c>
      <c r="B6" s="1208" t="s">
        <v>3040</v>
      </c>
      <c r="C6" s="915"/>
      <c r="D6" s="916"/>
      <c r="E6" s="192">
        <v>240</v>
      </c>
      <c r="F6" s="192"/>
      <c r="G6" s="1131" t="s">
        <v>2698</v>
      </c>
      <c r="H6" s="1132"/>
      <c r="I6" s="1132"/>
      <c r="J6" s="1132"/>
      <c r="K6" s="1132"/>
      <c r="L6" s="1133"/>
      <c r="N6" s="1075" t="s">
        <v>2803</v>
      </c>
      <c r="O6" s="1208" t="s">
        <v>3041</v>
      </c>
      <c r="P6" s="915"/>
      <c r="Q6" s="916"/>
      <c r="R6" s="194">
        <v>430</v>
      </c>
      <c r="S6" s="194"/>
      <c r="T6" s="1131" t="s">
        <v>2804</v>
      </c>
      <c r="U6" s="1132"/>
      <c r="V6" s="1132"/>
      <c r="W6" s="1132"/>
      <c r="X6" s="1132"/>
      <c r="Y6" s="1133"/>
    </row>
    <row r="7" spans="1:26" ht="12.75" customHeight="1">
      <c r="A7" s="1076"/>
      <c r="B7" s="1104" t="s">
        <v>3042</v>
      </c>
      <c r="C7" s="637"/>
      <c r="D7" s="638"/>
      <c r="E7" s="199">
        <v>320</v>
      </c>
      <c r="F7" s="199"/>
      <c r="G7" s="1095" t="s">
        <v>2701</v>
      </c>
      <c r="H7" s="1096"/>
      <c r="I7" s="1096"/>
      <c r="J7" s="1096"/>
      <c r="K7" s="1096"/>
      <c r="L7" s="1097"/>
      <c r="N7" s="1076"/>
      <c r="O7" s="1104" t="s">
        <v>3043</v>
      </c>
      <c r="P7" s="637"/>
      <c r="Q7" s="638"/>
      <c r="R7" s="199">
        <v>210</v>
      </c>
      <c r="S7" s="199"/>
      <c r="T7" s="1095" t="s">
        <v>2807</v>
      </c>
      <c r="U7" s="1096"/>
      <c r="V7" s="1096"/>
      <c r="W7" s="1096"/>
      <c r="X7" s="1096"/>
      <c r="Y7" s="1097"/>
    </row>
    <row r="8" spans="1:26" ht="12.75" customHeight="1">
      <c r="A8" s="1076"/>
      <c r="B8" s="1104" t="s">
        <v>3044</v>
      </c>
      <c r="C8" s="637"/>
      <c r="D8" s="638"/>
      <c r="E8" s="199">
        <v>410</v>
      </c>
      <c r="F8" s="199"/>
      <c r="G8" s="1095" t="s">
        <v>2703</v>
      </c>
      <c r="H8" s="1096"/>
      <c r="I8" s="1096"/>
      <c r="J8" s="1096"/>
      <c r="K8" s="1096"/>
      <c r="L8" s="1097"/>
      <c r="N8" s="1076"/>
      <c r="O8" s="1104" t="s">
        <v>3045</v>
      </c>
      <c r="P8" s="637"/>
      <c r="Q8" s="638"/>
      <c r="R8" s="199">
        <v>450</v>
      </c>
      <c r="S8" s="199"/>
      <c r="T8" s="1095" t="s">
        <v>2810</v>
      </c>
      <c r="U8" s="1096"/>
      <c r="V8" s="1096"/>
      <c r="W8" s="1096"/>
      <c r="X8" s="1096"/>
      <c r="Y8" s="1097"/>
    </row>
    <row r="9" spans="1:26" ht="12.75" customHeight="1">
      <c r="A9" s="1076"/>
      <c r="B9" s="1104" t="s">
        <v>3046</v>
      </c>
      <c r="C9" s="637"/>
      <c r="D9" s="638"/>
      <c r="E9" s="199">
        <v>500</v>
      </c>
      <c r="F9" s="199"/>
      <c r="G9" s="1095" t="s">
        <v>2705</v>
      </c>
      <c r="H9" s="1096"/>
      <c r="I9" s="1096"/>
      <c r="J9" s="1096"/>
      <c r="K9" s="1096"/>
      <c r="L9" s="1097"/>
      <c r="N9" s="1076"/>
      <c r="O9" s="1104" t="s">
        <v>3047</v>
      </c>
      <c r="P9" s="637"/>
      <c r="Q9" s="638"/>
      <c r="R9" s="199">
        <v>300</v>
      </c>
      <c r="S9" s="199"/>
      <c r="T9" s="1095" t="s">
        <v>2813</v>
      </c>
      <c r="U9" s="1096"/>
      <c r="V9" s="1096"/>
      <c r="W9" s="1096"/>
      <c r="X9" s="1096"/>
      <c r="Y9" s="1097"/>
    </row>
    <row r="10" spans="1:26" ht="12.75" customHeight="1">
      <c r="A10" s="1076"/>
      <c r="B10" s="1104" t="s">
        <v>3048</v>
      </c>
      <c r="C10" s="637"/>
      <c r="D10" s="638"/>
      <c r="E10" s="199">
        <v>490</v>
      </c>
      <c r="F10" s="199"/>
      <c r="G10" s="1095" t="s">
        <v>2707</v>
      </c>
      <c r="H10" s="1096"/>
      <c r="I10" s="1096"/>
      <c r="J10" s="1096"/>
      <c r="K10" s="1096"/>
      <c r="L10" s="1097"/>
      <c r="N10" s="1076"/>
      <c r="O10" s="1104" t="s">
        <v>3049</v>
      </c>
      <c r="P10" s="637"/>
      <c r="Q10" s="638"/>
      <c r="R10" s="199">
        <v>370</v>
      </c>
      <c r="S10" s="199"/>
      <c r="T10" s="1095" t="s">
        <v>2816</v>
      </c>
      <c r="U10" s="1096"/>
      <c r="V10" s="1096"/>
      <c r="W10" s="1096"/>
      <c r="X10" s="1096"/>
      <c r="Y10" s="1097"/>
    </row>
    <row r="11" spans="1:26" ht="12.75" customHeight="1">
      <c r="A11" s="1076"/>
      <c r="B11" s="1104" t="s">
        <v>3050</v>
      </c>
      <c r="C11" s="637"/>
      <c r="D11" s="638"/>
      <c r="E11" s="199">
        <v>450</v>
      </c>
      <c r="F11" s="199"/>
      <c r="G11" s="1095" t="s">
        <v>2709</v>
      </c>
      <c r="H11" s="1096"/>
      <c r="I11" s="1096"/>
      <c r="J11" s="1096"/>
      <c r="K11" s="1096"/>
      <c r="L11" s="1097"/>
      <c r="N11" s="1076"/>
      <c r="O11" s="1104" t="s">
        <v>3051</v>
      </c>
      <c r="P11" s="637"/>
      <c r="Q11" s="638"/>
      <c r="R11" s="244">
        <v>430</v>
      </c>
      <c r="S11" s="244"/>
      <c r="T11" s="1095" t="s">
        <v>2819</v>
      </c>
      <c r="U11" s="1096"/>
      <c r="V11" s="1096"/>
      <c r="W11" s="1096"/>
      <c r="X11" s="1096"/>
      <c r="Y11" s="1097"/>
    </row>
    <row r="12" spans="1:26" ht="12.75" customHeight="1">
      <c r="A12" s="1076"/>
      <c r="B12" s="1104" t="s">
        <v>3052</v>
      </c>
      <c r="C12" s="637"/>
      <c r="D12" s="638"/>
      <c r="E12" s="199">
        <v>220</v>
      </c>
      <c r="F12" s="199"/>
      <c r="G12" s="1095" t="s">
        <v>2711</v>
      </c>
      <c r="H12" s="1096"/>
      <c r="I12" s="1096"/>
      <c r="J12" s="1096"/>
      <c r="K12" s="1096"/>
      <c r="L12" s="1097"/>
      <c r="N12" s="1076"/>
      <c r="O12" s="1200" t="s">
        <v>3053</v>
      </c>
      <c r="P12" s="1201"/>
      <c r="Q12" s="1202"/>
      <c r="R12" s="199">
        <v>390</v>
      </c>
      <c r="S12" s="199"/>
      <c r="T12" s="1095" t="s">
        <v>2820</v>
      </c>
      <c r="U12" s="1096"/>
      <c r="V12" s="1096"/>
      <c r="W12" s="1096"/>
      <c r="X12" s="1096"/>
      <c r="Y12" s="1097"/>
    </row>
    <row r="13" spans="1:26" ht="12.75" customHeight="1">
      <c r="A13" s="1076"/>
      <c r="B13" s="1104" t="s">
        <v>3054</v>
      </c>
      <c r="C13" s="637"/>
      <c r="D13" s="638"/>
      <c r="E13" s="245">
        <v>250</v>
      </c>
      <c r="F13" s="245"/>
      <c r="G13" s="1095" t="s">
        <v>2713</v>
      </c>
      <c r="H13" s="1096"/>
      <c r="I13" s="1096"/>
      <c r="J13" s="1096"/>
      <c r="K13" s="1096"/>
      <c r="L13" s="1097"/>
      <c r="N13" s="1076"/>
      <c r="O13" s="1104" t="s">
        <v>3055</v>
      </c>
      <c r="P13" s="637"/>
      <c r="Q13" s="638"/>
      <c r="R13" s="194">
        <v>200</v>
      </c>
      <c r="S13" s="194"/>
      <c r="T13" s="1095" t="s">
        <v>2824</v>
      </c>
      <c r="U13" s="1096"/>
      <c r="V13" s="1096"/>
      <c r="W13" s="1096"/>
      <c r="X13" s="1096"/>
      <c r="Y13" s="1097"/>
    </row>
    <row r="14" spans="1:26" ht="12.75" customHeight="1">
      <c r="A14" s="1076"/>
      <c r="B14" s="1200" t="s">
        <v>3056</v>
      </c>
      <c r="C14" s="1201"/>
      <c r="D14" s="1202"/>
      <c r="E14" s="199">
        <v>270</v>
      </c>
      <c r="F14" s="199"/>
      <c r="G14" s="1095" t="s">
        <v>2715</v>
      </c>
      <c r="H14" s="1096"/>
      <c r="I14" s="1096"/>
      <c r="J14" s="1096"/>
      <c r="K14" s="1096"/>
      <c r="L14" s="1097"/>
      <c r="N14" s="1076"/>
      <c r="O14" s="1104" t="s">
        <v>3057</v>
      </c>
      <c r="P14" s="637"/>
      <c r="Q14" s="638"/>
      <c r="R14" s="199">
        <v>250</v>
      </c>
      <c r="S14" s="199"/>
      <c r="T14" s="1095" t="s">
        <v>2827</v>
      </c>
      <c r="U14" s="1096"/>
      <c r="V14" s="1096"/>
      <c r="W14" s="1096"/>
      <c r="X14" s="1096"/>
      <c r="Y14" s="1097"/>
    </row>
    <row r="15" spans="1:26" ht="12.75" customHeight="1">
      <c r="A15" s="1076"/>
      <c r="B15" s="1209" t="s">
        <v>3058</v>
      </c>
      <c r="C15" s="787"/>
      <c r="D15" s="788"/>
      <c r="E15" s="246">
        <v>360</v>
      </c>
      <c r="F15" s="246"/>
      <c r="G15" s="1134" t="s">
        <v>2717</v>
      </c>
      <c r="H15" s="1135"/>
      <c r="I15" s="1135"/>
      <c r="J15" s="1135"/>
      <c r="K15" s="1135"/>
      <c r="L15" s="1136"/>
      <c r="N15" s="1076"/>
      <c r="O15" s="1104" t="s">
        <v>3059</v>
      </c>
      <c r="P15" s="637"/>
      <c r="Q15" s="638"/>
      <c r="R15" s="199">
        <v>300</v>
      </c>
      <c r="S15" s="199"/>
      <c r="T15" s="1095" t="s">
        <v>2830</v>
      </c>
      <c r="U15" s="1096"/>
      <c r="V15" s="1096"/>
      <c r="W15" s="1096"/>
      <c r="X15" s="1096"/>
      <c r="Y15" s="1097"/>
    </row>
    <row r="16" spans="1:26" ht="12.75" customHeight="1">
      <c r="A16" s="1077"/>
      <c r="B16" s="1205" t="s">
        <v>2615</v>
      </c>
      <c r="C16" s="1206"/>
      <c r="D16" s="1207"/>
      <c r="E16" s="148">
        <f>SUM(E6:E15)</f>
        <v>3510</v>
      </c>
      <c r="F16" s="148">
        <f>SUM(F6:F15)</f>
        <v>0</v>
      </c>
      <c r="G16" s="1033"/>
      <c r="H16" s="1034"/>
      <c r="I16" s="1034"/>
      <c r="J16" s="1034"/>
      <c r="K16" s="1034"/>
      <c r="L16" s="1035"/>
      <c r="N16" s="1076"/>
      <c r="O16" s="1209" t="s">
        <v>3060</v>
      </c>
      <c r="P16" s="787"/>
      <c r="Q16" s="788"/>
      <c r="R16" s="244">
        <v>300</v>
      </c>
      <c r="S16" s="244"/>
      <c r="T16" s="1134" t="s">
        <v>2833</v>
      </c>
      <c r="U16" s="1135"/>
      <c r="V16" s="1135"/>
      <c r="W16" s="1135"/>
      <c r="X16" s="1135"/>
      <c r="Y16" s="1136"/>
    </row>
    <row r="17" spans="1:25" ht="12.75" customHeight="1">
      <c r="A17" s="1075" t="s">
        <v>2720</v>
      </c>
      <c r="B17" s="1208" t="s">
        <v>2721</v>
      </c>
      <c r="C17" s="915"/>
      <c r="D17" s="916"/>
      <c r="E17" s="194">
        <v>510</v>
      </c>
      <c r="F17" s="194"/>
      <c r="G17" s="1131" t="s">
        <v>2722</v>
      </c>
      <c r="H17" s="1132"/>
      <c r="I17" s="1132"/>
      <c r="J17" s="1132"/>
      <c r="K17" s="1132"/>
      <c r="L17" s="1133"/>
      <c r="N17" s="1077"/>
      <c r="O17" s="1205" t="s">
        <v>2615</v>
      </c>
      <c r="P17" s="1206"/>
      <c r="Q17" s="1207"/>
      <c r="R17" s="148">
        <f>SUM(R6:R16)</f>
        <v>3630</v>
      </c>
      <c r="S17" s="148">
        <f>SUM(S6:S16)</f>
        <v>0</v>
      </c>
      <c r="T17" s="1033"/>
      <c r="U17" s="1034"/>
      <c r="V17" s="1034"/>
      <c r="W17" s="1034"/>
      <c r="X17" s="1034"/>
      <c r="Y17" s="1035"/>
    </row>
    <row r="18" spans="1:25" ht="12.75" customHeight="1">
      <c r="A18" s="1076"/>
      <c r="B18" s="1104" t="s">
        <v>2724</v>
      </c>
      <c r="C18" s="637"/>
      <c r="D18" s="638"/>
      <c r="E18" s="199">
        <v>670</v>
      </c>
      <c r="F18" s="199"/>
      <c r="G18" s="1095" t="s">
        <v>2725</v>
      </c>
      <c r="H18" s="1096"/>
      <c r="I18" s="1096"/>
      <c r="J18" s="1096"/>
      <c r="K18" s="1096"/>
      <c r="L18" s="1097"/>
      <c r="N18" s="1210" t="s">
        <v>2699</v>
      </c>
      <c r="O18" s="1208" t="s">
        <v>3061</v>
      </c>
      <c r="P18" s="915"/>
      <c r="Q18" s="916"/>
      <c r="R18" s="199">
        <v>410</v>
      </c>
      <c r="S18" s="199"/>
      <c r="T18" s="1131" t="s">
        <v>2700</v>
      </c>
      <c r="U18" s="1132"/>
      <c r="V18" s="1132"/>
      <c r="W18" s="1132"/>
      <c r="X18" s="1132"/>
      <c r="Y18" s="1133"/>
    </row>
    <row r="19" spans="1:25" ht="12.75" customHeight="1">
      <c r="A19" s="1076"/>
      <c r="B19" s="1104" t="s">
        <v>2727</v>
      </c>
      <c r="C19" s="637"/>
      <c r="D19" s="638"/>
      <c r="E19" s="199">
        <v>410</v>
      </c>
      <c r="F19" s="199"/>
      <c r="G19" s="1095" t="s">
        <v>2728</v>
      </c>
      <c r="H19" s="1096"/>
      <c r="I19" s="1096"/>
      <c r="J19" s="1096"/>
      <c r="K19" s="1096"/>
      <c r="L19" s="1097"/>
      <c r="N19" s="1211"/>
      <c r="O19" s="1104" t="s">
        <v>3062</v>
      </c>
      <c r="P19" s="637"/>
      <c r="Q19" s="638"/>
      <c r="R19" s="199">
        <v>450</v>
      </c>
      <c r="S19" s="199"/>
      <c r="T19" s="1095" t="s">
        <v>2702</v>
      </c>
      <c r="U19" s="1096"/>
      <c r="V19" s="1096"/>
      <c r="W19" s="1096"/>
      <c r="X19" s="1096"/>
      <c r="Y19" s="1097"/>
    </row>
    <row r="20" spans="1:25" ht="12.75" customHeight="1">
      <c r="A20" s="1076"/>
      <c r="B20" s="1104" t="s">
        <v>2730</v>
      </c>
      <c r="C20" s="637"/>
      <c r="D20" s="638"/>
      <c r="E20" s="199">
        <v>470</v>
      </c>
      <c r="F20" s="199"/>
      <c r="G20" s="1095" t="s">
        <v>2731</v>
      </c>
      <c r="H20" s="1096"/>
      <c r="I20" s="1096"/>
      <c r="J20" s="1096"/>
      <c r="K20" s="1096"/>
      <c r="L20" s="1097"/>
      <c r="N20" s="1211"/>
      <c r="O20" s="1104" t="s">
        <v>3063</v>
      </c>
      <c r="P20" s="637"/>
      <c r="Q20" s="638"/>
      <c r="R20" s="199">
        <v>490</v>
      </c>
      <c r="S20" s="199"/>
      <c r="T20" s="1095" t="s">
        <v>2704</v>
      </c>
      <c r="U20" s="1096"/>
      <c r="V20" s="1096"/>
      <c r="W20" s="1096"/>
      <c r="X20" s="1096"/>
      <c r="Y20" s="1097"/>
    </row>
    <row r="21" spans="1:25" ht="12.75" customHeight="1">
      <c r="A21" s="1076"/>
      <c r="B21" s="1104" t="s">
        <v>3064</v>
      </c>
      <c r="C21" s="637"/>
      <c r="D21" s="638"/>
      <c r="E21" s="199">
        <v>240</v>
      </c>
      <c r="F21" s="199"/>
      <c r="G21" s="1095" t="s">
        <v>2733</v>
      </c>
      <c r="H21" s="1096"/>
      <c r="I21" s="1096"/>
      <c r="J21" s="1096"/>
      <c r="K21" s="1096"/>
      <c r="L21" s="1097"/>
      <c r="N21" s="1211"/>
      <c r="O21" s="1104" t="s">
        <v>3065</v>
      </c>
      <c r="P21" s="637"/>
      <c r="Q21" s="638"/>
      <c r="R21" s="199">
        <v>480</v>
      </c>
      <c r="S21" s="199"/>
      <c r="T21" s="1095" t="s">
        <v>2706</v>
      </c>
      <c r="U21" s="1096"/>
      <c r="V21" s="1096"/>
      <c r="W21" s="1096"/>
      <c r="X21" s="1096"/>
      <c r="Y21" s="1097"/>
    </row>
    <row r="22" spans="1:25" ht="12.75" customHeight="1">
      <c r="A22" s="1076"/>
      <c r="B22" s="1104" t="s">
        <v>3066</v>
      </c>
      <c r="C22" s="637"/>
      <c r="D22" s="638"/>
      <c r="E22" s="199">
        <v>610</v>
      </c>
      <c r="F22" s="199"/>
      <c r="G22" s="1095" t="s">
        <v>2735</v>
      </c>
      <c r="H22" s="1096"/>
      <c r="I22" s="1096"/>
      <c r="J22" s="1096"/>
      <c r="K22" s="1096"/>
      <c r="L22" s="1097"/>
      <c r="N22" s="1211"/>
      <c r="O22" s="1104" t="s">
        <v>3067</v>
      </c>
      <c r="P22" s="637"/>
      <c r="Q22" s="638"/>
      <c r="R22" s="199">
        <v>500</v>
      </c>
      <c r="S22" s="199"/>
      <c r="T22" s="1095" t="s">
        <v>2708</v>
      </c>
      <c r="U22" s="1096"/>
      <c r="V22" s="1096"/>
      <c r="W22" s="1096"/>
      <c r="X22" s="1096"/>
      <c r="Y22" s="1097"/>
    </row>
    <row r="23" spans="1:25" ht="12.75" customHeight="1">
      <c r="A23" s="1076"/>
      <c r="B23" s="1104" t="s">
        <v>3068</v>
      </c>
      <c r="C23" s="637"/>
      <c r="D23" s="638"/>
      <c r="E23" s="199">
        <v>290</v>
      </c>
      <c r="F23" s="199"/>
      <c r="G23" s="1095" t="s">
        <v>2737</v>
      </c>
      <c r="H23" s="1096"/>
      <c r="I23" s="1096"/>
      <c r="J23" s="1096"/>
      <c r="K23" s="1096"/>
      <c r="L23" s="1097"/>
      <c r="N23" s="1211"/>
      <c r="O23" s="1104" t="s">
        <v>3069</v>
      </c>
      <c r="P23" s="637"/>
      <c r="Q23" s="638"/>
      <c r="R23" s="244">
        <v>370</v>
      </c>
      <c r="S23" s="244"/>
      <c r="T23" s="1095" t="s">
        <v>2710</v>
      </c>
      <c r="U23" s="1096"/>
      <c r="V23" s="1096"/>
      <c r="W23" s="1096"/>
      <c r="X23" s="1096"/>
      <c r="Y23" s="1097"/>
    </row>
    <row r="24" spans="1:25" ht="12.75" customHeight="1">
      <c r="A24" s="1076"/>
      <c r="B24" s="1104" t="s">
        <v>3070</v>
      </c>
      <c r="C24" s="637"/>
      <c r="D24" s="638"/>
      <c r="E24" s="199">
        <v>790</v>
      </c>
      <c r="F24" s="199"/>
      <c r="G24" s="1095" t="s">
        <v>2739</v>
      </c>
      <c r="H24" s="1096"/>
      <c r="I24" s="1096"/>
      <c r="J24" s="1096"/>
      <c r="K24" s="1096"/>
      <c r="L24" s="1097"/>
      <c r="N24" s="1211"/>
      <c r="O24" s="1200" t="s">
        <v>3071</v>
      </c>
      <c r="P24" s="1201"/>
      <c r="Q24" s="1202"/>
      <c r="R24" s="199">
        <v>380</v>
      </c>
      <c r="S24" s="199"/>
      <c r="T24" s="1095" t="s">
        <v>2712</v>
      </c>
      <c r="U24" s="1096"/>
      <c r="V24" s="1096"/>
      <c r="W24" s="1096"/>
      <c r="X24" s="1096"/>
      <c r="Y24" s="1097"/>
    </row>
    <row r="25" spans="1:25" ht="12.75" customHeight="1">
      <c r="A25" s="1076"/>
      <c r="B25" s="1104" t="s">
        <v>3072</v>
      </c>
      <c r="C25" s="637"/>
      <c r="D25" s="638"/>
      <c r="E25" s="199">
        <v>370</v>
      </c>
      <c r="F25" s="199"/>
      <c r="G25" s="1095" t="s">
        <v>2741</v>
      </c>
      <c r="H25" s="1096"/>
      <c r="I25" s="1096"/>
      <c r="J25" s="1096"/>
      <c r="K25" s="1096"/>
      <c r="L25" s="1097"/>
      <c r="N25" s="1211"/>
      <c r="O25" s="1104" t="s">
        <v>3073</v>
      </c>
      <c r="P25" s="637"/>
      <c r="Q25" s="638"/>
      <c r="R25" s="194">
        <v>440</v>
      </c>
      <c r="S25" s="194"/>
      <c r="T25" s="1095" t="s">
        <v>2714</v>
      </c>
      <c r="U25" s="1096"/>
      <c r="V25" s="1096"/>
      <c r="W25" s="1096"/>
      <c r="X25" s="1096"/>
      <c r="Y25" s="1097"/>
    </row>
    <row r="26" spans="1:25" ht="12.75" customHeight="1">
      <c r="A26" s="1076"/>
      <c r="B26" s="1104" t="s">
        <v>3074</v>
      </c>
      <c r="C26" s="637"/>
      <c r="D26" s="638"/>
      <c r="E26" s="199">
        <v>420</v>
      </c>
      <c r="F26" s="199"/>
      <c r="G26" s="1095" t="s">
        <v>2742</v>
      </c>
      <c r="H26" s="1096"/>
      <c r="I26" s="1096"/>
      <c r="J26" s="1096"/>
      <c r="K26" s="1096"/>
      <c r="L26" s="1097"/>
      <c r="N26" s="1211"/>
      <c r="O26" s="1209" t="s">
        <v>3075</v>
      </c>
      <c r="P26" s="787"/>
      <c r="Q26" s="788"/>
      <c r="R26" s="244">
        <v>440</v>
      </c>
      <c r="S26" s="244"/>
      <c r="T26" s="1134" t="s">
        <v>2716</v>
      </c>
      <c r="U26" s="1135"/>
      <c r="V26" s="1135"/>
      <c r="W26" s="1135"/>
      <c r="X26" s="1135"/>
      <c r="Y26" s="1136"/>
    </row>
    <row r="27" spans="1:25" ht="12.75" customHeight="1">
      <c r="A27" s="1076"/>
      <c r="B27" s="1104" t="s">
        <v>3076</v>
      </c>
      <c r="C27" s="637"/>
      <c r="D27" s="638"/>
      <c r="E27" s="199">
        <v>420</v>
      </c>
      <c r="F27" s="199"/>
      <c r="G27" s="1095" t="s">
        <v>2743</v>
      </c>
      <c r="H27" s="1096"/>
      <c r="I27" s="1096"/>
      <c r="J27" s="1096"/>
      <c r="K27" s="1096"/>
      <c r="L27" s="1097"/>
      <c r="N27" s="1212"/>
      <c r="O27" s="1205" t="s">
        <v>2615</v>
      </c>
      <c r="P27" s="1206"/>
      <c r="Q27" s="1207"/>
      <c r="R27" s="148">
        <f>SUM(R18:R26)</f>
        <v>3960</v>
      </c>
      <c r="S27" s="148">
        <f>SUM(S18:S26)</f>
        <v>0</v>
      </c>
      <c r="T27" s="1033"/>
      <c r="U27" s="1034"/>
      <c r="V27" s="1034"/>
      <c r="W27" s="1034"/>
      <c r="X27" s="1034"/>
      <c r="Y27" s="1035"/>
    </row>
    <row r="28" spans="1:25" ht="12.75" customHeight="1">
      <c r="A28" s="1076"/>
      <c r="B28" s="1209" t="s">
        <v>3077</v>
      </c>
      <c r="C28" s="787"/>
      <c r="D28" s="788"/>
      <c r="E28" s="199">
        <v>610</v>
      </c>
      <c r="F28" s="199"/>
      <c r="G28" s="1134" t="s">
        <v>2745</v>
      </c>
      <c r="H28" s="1135"/>
      <c r="I28" s="1135"/>
      <c r="J28" s="1135"/>
      <c r="K28" s="1135"/>
      <c r="L28" s="1136"/>
      <c r="N28" s="1075" t="s">
        <v>2718</v>
      </c>
      <c r="O28" s="1208" t="s">
        <v>3078</v>
      </c>
      <c r="P28" s="915"/>
      <c r="Q28" s="916"/>
      <c r="R28" s="200">
        <v>120</v>
      </c>
      <c r="S28" s="200"/>
      <c r="T28" s="1131" t="s">
        <v>2719</v>
      </c>
      <c r="U28" s="1132"/>
      <c r="V28" s="1132"/>
      <c r="W28" s="1132"/>
      <c r="X28" s="1132"/>
      <c r="Y28" s="1133"/>
    </row>
    <row r="29" spans="1:25" ht="12.75" customHeight="1">
      <c r="A29" s="1077"/>
      <c r="B29" s="1205" t="s">
        <v>2615</v>
      </c>
      <c r="C29" s="1206"/>
      <c r="D29" s="1207"/>
      <c r="E29" s="148">
        <f>SUM(E17:E28)</f>
        <v>5810</v>
      </c>
      <c r="F29" s="148">
        <f>SUM(F17:F28)</f>
        <v>0</v>
      </c>
      <c r="G29" s="1033"/>
      <c r="H29" s="1034"/>
      <c r="I29" s="1034"/>
      <c r="J29" s="1034"/>
      <c r="K29" s="1034"/>
      <c r="L29" s="1035"/>
      <c r="N29" s="1076"/>
      <c r="O29" s="297" t="s">
        <v>3079</v>
      </c>
      <c r="P29" s="293"/>
      <c r="Q29" s="294"/>
      <c r="R29" s="201">
        <v>420</v>
      </c>
      <c r="S29" s="201"/>
      <c r="T29" s="1095" t="s">
        <v>2723</v>
      </c>
      <c r="U29" s="1096"/>
      <c r="V29" s="1096"/>
      <c r="W29" s="1096"/>
      <c r="X29" s="1096"/>
      <c r="Y29" s="1097"/>
    </row>
    <row r="30" spans="1:25" ht="12.75" customHeight="1">
      <c r="A30" s="1075" t="s">
        <v>2746</v>
      </c>
      <c r="B30" s="1208" t="s">
        <v>3080</v>
      </c>
      <c r="C30" s="915"/>
      <c r="D30" s="916"/>
      <c r="E30" s="192">
        <v>250</v>
      </c>
      <c r="F30" s="192"/>
      <c r="G30" s="1131" t="s">
        <v>2747</v>
      </c>
      <c r="H30" s="1132"/>
      <c r="I30" s="1132"/>
      <c r="J30" s="1132"/>
      <c r="K30" s="1132"/>
      <c r="L30" s="1133"/>
      <c r="N30" s="1076"/>
      <c r="O30" s="1104" t="s">
        <v>3081</v>
      </c>
      <c r="P30" s="637"/>
      <c r="Q30" s="638"/>
      <c r="R30" s="201">
        <v>250</v>
      </c>
      <c r="S30" s="201"/>
      <c r="T30" s="1095" t="s">
        <v>2726</v>
      </c>
      <c r="U30" s="1096"/>
      <c r="V30" s="1096"/>
      <c r="W30" s="1096"/>
      <c r="X30" s="1096"/>
      <c r="Y30" s="1097"/>
    </row>
    <row r="31" spans="1:25" ht="12.75" customHeight="1">
      <c r="A31" s="1076"/>
      <c r="B31" s="1104" t="s">
        <v>3082</v>
      </c>
      <c r="C31" s="637"/>
      <c r="D31" s="638"/>
      <c r="E31" s="199">
        <v>310</v>
      </c>
      <c r="F31" s="199"/>
      <c r="G31" s="1095" t="s">
        <v>2751</v>
      </c>
      <c r="H31" s="1096"/>
      <c r="I31" s="1096"/>
      <c r="J31" s="1096"/>
      <c r="K31" s="1096"/>
      <c r="L31" s="1097"/>
      <c r="N31" s="1076"/>
      <c r="O31" s="1216" t="s">
        <v>3083</v>
      </c>
      <c r="P31" s="1214"/>
      <c r="Q31" s="1217"/>
      <c r="R31" s="247">
        <v>110</v>
      </c>
      <c r="S31" s="247"/>
      <c r="T31" s="1213" t="s">
        <v>2729</v>
      </c>
      <c r="U31" s="1214"/>
      <c r="V31" s="1214"/>
      <c r="W31" s="1214"/>
      <c r="X31" s="1214"/>
      <c r="Y31" s="1215"/>
    </row>
    <row r="32" spans="1:25" ht="12.75" customHeight="1">
      <c r="A32" s="1076"/>
      <c r="B32" s="1104" t="s">
        <v>3084</v>
      </c>
      <c r="C32" s="637"/>
      <c r="D32" s="638"/>
      <c r="E32" s="199">
        <v>270</v>
      </c>
      <c r="F32" s="199"/>
      <c r="G32" s="1095" t="s">
        <v>2754</v>
      </c>
      <c r="H32" s="1096"/>
      <c r="I32" s="1096"/>
      <c r="J32" s="1096"/>
      <c r="K32" s="1096"/>
      <c r="L32" s="1097"/>
      <c r="N32" s="1076"/>
      <c r="O32" s="1104" t="s">
        <v>3085</v>
      </c>
      <c r="P32" s="637"/>
      <c r="Q32" s="638"/>
      <c r="R32" s="201">
        <v>240</v>
      </c>
      <c r="S32" s="201"/>
      <c r="T32" s="1095" t="s">
        <v>2732</v>
      </c>
      <c r="U32" s="1096"/>
      <c r="V32" s="1096"/>
      <c r="W32" s="1096"/>
      <c r="X32" s="1096"/>
      <c r="Y32" s="1097"/>
    </row>
    <row r="33" spans="1:29" ht="12.75" customHeight="1">
      <c r="A33" s="1076"/>
      <c r="B33" s="1104" t="s">
        <v>3086</v>
      </c>
      <c r="C33" s="637"/>
      <c r="D33" s="638"/>
      <c r="E33" s="199">
        <v>330</v>
      </c>
      <c r="F33" s="199"/>
      <c r="G33" s="1095" t="s">
        <v>2757</v>
      </c>
      <c r="H33" s="1096"/>
      <c r="I33" s="1096"/>
      <c r="J33" s="1096"/>
      <c r="K33" s="1096"/>
      <c r="L33" s="1097"/>
      <c r="N33" s="1076"/>
      <c r="O33" s="1200" t="s">
        <v>3087</v>
      </c>
      <c r="P33" s="1201"/>
      <c r="Q33" s="1202"/>
      <c r="R33" s="201">
        <v>110</v>
      </c>
      <c r="S33" s="201"/>
      <c r="T33" s="1095" t="s">
        <v>2734</v>
      </c>
      <c r="U33" s="1096"/>
      <c r="V33" s="1096"/>
      <c r="W33" s="1096"/>
      <c r="X33" s="1096"/>
      <c r="Y33" s="1097"/>
    </row>
    <row r="34" spans="1:29" ht="12.75" customHeight="1">
      <c r="A34" s="1076"/>
      <c r="B34" s="1104" t="s">
        <v>3088</v>
      </c>
      <c r="C34" s="637"/>
      <c r="D34" s="638"/>
      <c r="E34" s="199">
        <v>410</v>
      </c>
      <c r="F34" s="199"/>
      <c r="G34" s="1095" t="s">
        <v>2760</v>
      </c>
      <c r="H34" s="1096"/>
      <c r="I34" s="1096"/>
      <c r="J34" s="1096"/>
      <c r="K34" s="1096"/>
      <c r="L34" s="1097"/>
      <c r="N34" s="1076"/>
      <c r="O34" s="1104" t="s">
        <v>3089</v>
      </c>
      <c r="P34" s="637"/>
      <c r="Q34" s="638"/>
      <c r="R34" s="201">
        <v>260</v>
      </c>
      <c r="S34" s="201"/>
      <c r="T34" s="1095" t="s">
        <v>2736</v>
      </c>
      <c r="U34" s="1096"/>
      <c r="V34" s="1096"/>
      <c r="W34" s="1096"/>
      <c r="X34" s="1096"/>
      <c r="Y34" s="1097"/>
    </row>
    <row r="35" spans="1:29" ht="12.75" customHeight="1">
      <c r="A35" s="1076"/>
      <c r="B35" s="1104" t="s">
        <v>3090</v>
      </c>
      <c r="C35" s="637"/>
      <c r="D35" s="638"/>
      <c r="E35" s="199">
        <v>420</v>
      </c>
      <c r="F35" s="199"/>
      <c r="G35" s="1095" t="s">
        <v>2763</v>
      </c>
      <c r="H35" s="1096"/>
      <c r="I35" s="1096"/>
      <c r="J35" s="1096"/>
      <c r="K35" s="1096"/>
      <c r="L35" s="1097"/>
      <c r="N35" s="1076"/>
      <c r="O35" s="1104" t="s">
        <v>3091</v>
      </c>
      <c r="P35" s="637"/>
      <c r="Q35" s="638"/>
      <c r="R35" s="201">
        <v>80</v>
      </c>
      <c r="S35" s="201"/>
      <c r="T35" s="1095" t="s">
        <v>2738</v>
      </c>
      <c r="U35" s="1096"/>
      <c r="V35" s="1096"/>
      <c r="W35" s="1096"/>
      <c r="X35" s="1096"/>
      <c r="Y35" s="1097"/>
    </row>
    <row r="36" spans="1:29" ht="12.75" customHeight="1">
      <c r="A36" s="1076"/>
      <c r="B36" s="1104" t="s">
        <v>3092</v>
      </c>
      <c r="C36" s="637"/>
      <c r="D36" s="638"/>
      <c r="E36" s="244">
        <v>260</v>
      </c>
      <c r="F36" s="244"/>
      <c r="G36" s="1095" t="s">
        <v>2764</v>
      </c>
      <c r="H36" s="1096"/>
      <c r="I36" s="1096"/>
      <c r="J36" s="1096"/>
      <c r="K36" s="1096"/>
      <c r="L36" s="1097"/>
      <c r="N36" s="1076"/>
      <c r="O36" s="1209" t="s">
        <v>3093</v>
      </c>
      <c r="P36" s="787"/>
      <c r="Q36" s="788"/>
      <c r="R36" s="248">
        <v>170</v>
      </c>
      <c r="S36" s="248"/>
      <c r="T36" s="1134" t="s">
        <v>2740</v>
      </c>
      <c r="U36" s="1135"/>
      <c r="V36" s="1135"/>
      <c r="W36" s="1135"/>
      <c r="X36" s="1135"/>
      <c r="Y36" s="1136"/>
    </row>
    <row r="37" spans="1:29" ht="12.75" customHeight="1">
      <c r="A37" s="1076"/>
      <c r="B37" s="1200" t="s">
        <v>3094</v>
      </c>
      <c r="C37" s="1201"/>
      <c r="D37" s="1202"/>
      <c r="E37" s="199">
        <v>630</v>
      </c>
      <c r="F37" s="199"/>
      <c r="G37" s="1095" t="s">
        <v>2768</v>
      </c>
      <c r="H37" s="1096"/>
      <c r="I37" s="1096"/>
      <c r="J37" s="1096"/>
      <c r="K37" s="1096"/>
      <c r="L37" s="1097"/>
      <c r="N37" s="1077"/>
      <c r="O37" s="1205" t="s">
        <v>2615</v>
      </c>
      <c r="P37" s="1206"/>
      <c r="Q37" s="1207"/>
      <c r="R37" s="249">
        <f>SUM(R28:R36)</f>
        <v>1760</v>
      </c>
      <c r="S37" s="249">
        <f>SUM(S28:S36)</f>
        <v>0</v>
      </c>
      <c r="T37" s="1033"/>
      <c r="U37" s="1034"/>
      <c r="V37" s="1034"/>
      <c r="W37" s="1034"/>
      <c r="X37" s="1034"/>
      <c r="Y37" s="1035"/>
    </row>
    <row r="38" spans="1:29" ht="12.75" customHeight="1">
      <c r="A38" s="1076"/>
      <c r="B38" s="1104" t="s">
        <v>3095</v>
      </c>
      <c r="C38" s="637"/>
      <c r="D38" s="638"/>
      <c r="E38" s="194">
        <v>450</v>
      </c>
      <c r="F38" s="194"/>
      <c r="G38" s="1095" t="s">
        <v>2771</v>
      </c>
      <c r="H38" s="1096"/>
      <c r="I38" s="1096"/>
      <c r="J38" s="1096"/>
      <c r="K38" s="1096"/>
      <c r="L38" s="1097"/>
      <c r="N38" s="1219" t="s">
        <v>3096</v>
      </c>
      <c r="O38" s="1208" t="s">
        <v>3097</v>
      </c>
      <c r="P38" s="915"/>
      <c r="Q38" s="916"/>
      <c r="R38" s="200">
        <v>620</v>
      </c>
      <c r="S38" s="200"/>
      <c r="T38" s="1131" t="s">
        <v>3098</v>
      </c>
      <c r="U38" s="1132"/>
      <c r="V38" s="1132"/>
      <c r="W38" s="1132"/>
      <c r="X38" s="1132"/>
      <c r="Y38" s="1133"/>
    </row>
    <row r="39" spans="1:29" ht="12.75" customHeight="1">
      <c r="A39" s="1076"/>
      <c r="B39" s="1209" t="s">
        <v>3099</v>
      </c>
      <c r="C39" s="787"/>
      <c r="D39" s="788"/>
      <c r="E39" s="244">
        <v>590</v>
      </c>
      <c r="F39" s="244"/>
      <c r="G39" s="1134" t="s">
        <v>2774</v>
      </c>
      <c r="H39" s="1135"/>
      <c r="I39" s="1135"/>
      <c r="J39" s="1135"/>
      <c r="K39" s="1135"/>
      <c r="L39" s="1136"/>
      <c r="N39" s="1220"/>
      <c r="O39" s="1104" t="s">
        <v>3100</v>
      </c>
      <c r="P39" s="637"/>
      <c r="Q39" s="638"/>
      <c r="R39" s="201">
        <v>410</v>
      </c>
      <c r="S39" s="201"/>
      <c r="T39" s="1095" t="s">
        <v>3101</v>
      </c>
      <c r="U39" s="1096"/>
      <c r="V39" s="1096"/>
      <c r="W39" s="1096"/>
      <c r="X39" s="1096"/>
      <c r="Y39" s="1097"/>
      <c r="AC39" s="32"/>
    </row>
    <row r="40" spans="1:29" ht="12.75" customHeight="1">
      <c r="A40" s="1077"/>
      <c r="B40" s="1205" t="s">
        <v>2615</v>
      </c>
      <c r="C40" s="1206"/>
      <c r="D40" s="1207"/>
      <c r="E40" s="148">
        <f>SUM(E30:E39)</f>
        <v>3920</v>
      </c>
      <c r="F40" s="148">
        <f>SUM(F30:F39)</f>
        <v>0</v>
      </c>
      <c r="G40" s="1033"/>
      <c r="H40" s="1034"/>
      <c r="I40" s="1034"/>
      <c r="J40" s="1034"/>
      <c r="K40" s="1034"/>
      <c r="L40" s="1035"/>
      <c r="N40" s="1220"/>
      <c r="O40" s="1104" t="s">
        <v>3102</v>
      </c>
      <c r="P40" s="637"/>
      <c r="Q40" s="638"/>
      <c r="R40" s="201">
        <v>520</v>
      </c>
      <c r="S40" s="201"/>
      <c r="T40" s="1095" t="s">
        <v>3103</v>
      </c>
      <c r="U40" s="1096"/>
      <c r="V40" s="1096"/>
      <c r="W40" s="1096"/>
      <c r="X40" s="1096"/>
      <c r="Y40" s="1097"/>
      <c r="AC40" s="32"/>
    </row>
    <row r="41" spans="1:29" ht="12.75" customHeight="1">
      <c r="A41" s="1210" t="s">
        <v>2779</v>
      </c>
      <c r="B41" s="1208" t="s">
        <v>3104</v>
      </c>
      <c r="C41" s="915"/>
      <c r="D41" s="916"/>
      <c r="E41" s="194">
        <v>480</v>
      </c>
      <c r="F41" s="194"/>
      <c r="G41" s="1131" t="s">
        <v>2780</v>
      </c>
      <c r="H41" s="1132"/>
      <c r="I41" s="1132"/>
      <c r="J41" s="1132"/>
      <c r="K41" s="1132"/>
      <c r="L41" s="1133"/>
      <c r="N41" s="1220"/>
      <c r="O41" s="1216" t="s">
        <v>3105</v>
      </c>
      <c r="P41" s="1214"/>
      <c r="Q41" s="1217"/>
      <c r="R41" s="285">
        <v>380</v>
      </c>
      <c r="S41" s="285"/>
      <c r="T41" s="1213" t="s">
        <v>3106</v>
      </c>
      <c r="U41" s="1214"/>
      <c r="V41" s="1214"/>
      <c r="W41" s="1214"/>
      <c r="X41" s="1214"/>
      <c r="Y41" s="1215"/>
    </row>
    <row r="42" spans="1:29" ht="12.75" customHeight="1">
      <c r="A42" s="1211"/>
      <c r="B42" s="1104" t="s">
        <v>3107</v>
      </c>
      <c r="C42" s="637"/>
      <c r="D42" s="638"/>
      <c r="E42" s="199">
        <v>570</v>
      </c>
      <c r="F42" s="199"/>
      <c r="G42" s="1095" t="s">
        <v>2783</v>
      </c>
      <c r="H42" s="1096"/>
      <c r="I42" s="1096"/>
      <c r="J42" s="1096"/>
      <c r="K42" s="1096"/>
      <c r="L42" s="1097"/>
      <c r="N42" s="1220"/>
      <c r="O42" s="1209" t="s">
        <v>3108</v>
      </c>
      <c r="P42" s="787"/>
      <c r="Q42" s="788"/>
      <c r="R42" s="201">
        <v>530</v>
      </c>
      <c r="S42" s="201"/>
      <c r="T42" s="1134" t="s">
        <v>3109</v>
      </c>
      <c r="U42" s="1135"/>
      <c r="V42" s="1135"/>
      <c r="W42" s="1135"/>
      <c r="X42" s="1135"/>
      <c r="Y42" s="1136"/>
    </row>
    <row r="43" spans="1:29" ht="12.75" customHeight="1">
      <c r="A43" s="1211"/>
      <c r="B43" s="1104" t="s">
        <v>3110</v>
      </c>
      <c r="C43" s="637"/>
      <c r="D43" s="638"/>
      <c r="E43" s="199">
        <v>580</v>
      </c>
      <c r="F43" s="199"/>
      <c r="G43" s="1095" t="s">
        <v>2786</v>
      </c>
      <c r="H43" s="1096"/>
      <c r="I43" s="1096"/>
      <c r="J43" s="1096"/>
      <c r="K43" s="1096"/>
      <c r="L43" s="1097"/>
      <c r="N43" s="1221"/>
      <c r="O43" s="1205" t="s">
        <v>2615</v>
      </c>
      <c r="P43" s="1206"/>
      <c r="Q43" s="1207"/>
      <c r="R43" s="249">
        <f>SUM(R38:R42)</f>
        <v>2460</v>
      </c>
      <c r="S43" s="249">
        <f>SUM(S38:S42)</f>
        <v>0</v>
      </c>
      <c r="T43" s="1033"/>
      <c r="U43" s="1034"/>
      <c r="V43" s="1034"/>
      <c r="W43" s="1034"/>
      <c r="X43" s="1034"/>
      <c r="Y43" s="1035"/>
    </row>
    <row r="44" spans="1:29" ht="12.75" customHeight="1">
      <c r="A44" s="1211"/>
      <c r="B44" s="1104" t="s">
        <v>3111</v>
      </c>
      <c r="C44" s="637"/>
      <c r="D44" s="638"/>
      <c r="E44" s="199">
        <v>290</v>
      </c>
      <c r="F44" s="199"/>
      <c r="G44" s="1095" t="s">
        <v>2789</v>
      </c>
      <c r="H44" s="1096"/>
      <c r="I44" s="1096"/>
      <c r="J44" s="1096"/>
      <c r="K44" s="1096"/>
      <c r="L44" s="1097"/>
      <c r="N44" s="644"/>
      <c r="O44" s="644"/>
      <c r="P44" s="644"/>
      <c r="Q44" s="644"/>
      <c r="R44" s="182"/>
      <c r="S44" s="182"/>
      <c r="T44" s="1218"/>
      <c r="U44" s="1218"/>
      <c r="V44" s="1218"/>
      <c r="W44" s="1218"/>
      <c r="X44" s="1218"/>
      <c r="Y44" s="1218"/>
    </row>
    <row r="45" spans="1:29" ht="12.75" customHeight="1">
      <c r="A45" s="1211"/>
      <c r="B45" s="1104" t="s">
        <v>3112</v>
      </c>
      <c r="C45" s="637"/>
      <c r="D45" s="638"/>
      <c r="E45" s="199">
        <v>420</v>
      </c>
      <c r="F45" s="199"/>
      <c r="G45" s="1095" t="s">
        <v>2792</v>
      </c>
      <c r="H45" s="1096"/>
      <c r="I45" s="1096"/>
      <c r="J45" s="1096"/>
      <c r="K45" s="1096"/>
      <c r="L45" s="1097"/>
      <c r="T45" s="1196"/>
      <c r="U45" s="1196"/>
      <c r="V45" s="1196"/>
      <c r="W45" s="1196"/>
      <c r="X45" s="1196"/>
      <c r="Y45" s="1196"/>
    </row>
    <row r="46" spans="1:29" ht="12.75" customHeight="1">
      <c r="A46" s="1211"/>
      <c r="B46" s="1104" t="s">
        <v>3113</v>
      </c>
      <c r="C46" s="637"/>
      <c r="D46" s="638"/>
      <c r="E46" s="246">
        <v>420</v>
      </c>
      <c r="F46" s="246"/>
      <c r="G46" s="1095" t="s">
        <v>2795</v>
      </c>
      <c r="H46" s="1096"/>
      <c r="I46" s="1096"/>
      <c r="J46" s="1096"/>
      <c r="K46" s="1096"/>
      <c r="L46" s="1097"/>
    </row>
    <row r="47" spans="1:29" ht="12.75" customHeight="1">
      <c r="A47" s="1211"/>
      <c r="B47" s="1200" t="s">
        <v>3114</v>
      </c>
      <c r="C47" s="1201"/>
      <c r="D47" s="1202"/>
      <c r="E47" s="199">
        <v>340</v>
      </c>
      <c r="F47" s="199"/>
      <c r="G47" s="1095" t="s">
        <v>2796</v>
      </c>
      <c r="H47" s="1096"/>
      <c r="I47" s="1096"/>
      <c r="J47" s="1096"/>
      <c r="K47" s="1096"/>
      <c r="L47" s="1097"/>
    </row>
    <row r="48" spans="1:29" ht="12.75" customHeight="1">
      <c r="A48" s="1211"/>
      <c r="B48" s="1104" t="s">
        <v>3115</v>
      </c>
      <c r="C48" s="637"/>
      <c r="D48" s="638"/>
      <c r="E48" s="194">
        <v>330</v>
      </c>
      <c r="F48" s="194"/>
      <c r="G48" s="1095" t="s">
        <v>2884</v>
      </c>
      <c r="H48" s="1096"/>
      <c r="I48" s="1096"/>
      <c r="J48" s="1096"/>
      <c r="K48" s="1096"/>
      <c r="L48" s="1097"/>
    </row>
    <row r="49" spans="1:27" ht="12.75" customHeight="1">
      <c r="A49" s="1211"/>
      <c r="B49" s="1104" t="s">
        <v>3116</v>
      </c>
      <c r="C49" s="637"/>
      <c r="D49" s="638"/>
      <c r="E49" s="199">
        <v>300</v>
      </c>
      <c r="F49" s="199"/>
      <c r="G49" s="1095" t="s">
        <v>2798</v>
      </c>
      <c r="H49" s="1096"/>
      <c r="I49" s="1096"/>
      <c r="J49" s="1096"/>
      <c r="K49" s="1096"/>
      <c r="L49" s="1097"/>
    </row>
    <row r="50" spans="1:27" ht="12.75" customHeight="1">
      <c r="A50" s="1211"/>
      <c r="B50" s="1209" t="s">
        <v>3117</v>
      </c>
      <c r="C50" s="787"/>
      <c r="D50" s="788"/>
      <c r="E50" s="244">
        <v>650</v>
      </c>
      <c r="F50" s="244"/>
      <c r="G50" s="1134" t="s">
        <v>2799</v>
      </c>
      <c r="H50" s="1135"/>
      <c r="I50" s="1135"/>
      <c r="J50" s="1135"/>
      <c r="K50" s="1135"/>
      <c r="L50" s="1136"/>
    </row>
    <row r="51" spans="1:27" ht="12.75" customHeight="1">
      <c r="A51" s="1212"/>
      <c r="B51" s="1205" t="s">
        <v>2615</v>
      </c>
      <c r="C51" s="1206"/>
      <c r="D51" s="1207"/>
      <c r="E51" s="148">
        <f>SUM(E41:E50)</f>
        <v>4380</v>
      </c>
      <c r="F51" s="148">
        <f>SUM(F41:F50)</f>
        <v>0</v>
      </c>
      <c r="G51" s="1033"/>
      <c r="H51" s="1034"/>
      <c r="I51" s="1034"/>
      <c r="J51" s="1034"/>
      <c r="K51" s="1034"/>
      <c r="L51" s="1035"/>
      <c r="N51" s="1197" t="s">
        <v>2744</v>
      </c>
      <c r="O51" s="1198"/>
      <c r="P51" s="1198"/>
      <c r="Q51" s="1199"/>
      <c r="R51" s="170">
        <f>SUM(R43,R37,R27,R17,E16,E29,E40,E51)</f>
        <v>29430</v>
      </c>
      <c r="S51" s="170">
        <f>SUM(S43,S37,S27,S17,F16,F29,F40,F51)</f>
        <v>0</v>
      </c>
    </row>
    <row r="52" spans="1:27" ht="12.75" customHeight="1"/>
    <row r="53" spans="1:27" ht="12.75" customHeight="1"/>
    <row r="54" spans="1:27" ht="12.75" customHeight="1"/>
    <row r="55" spans="1:27" ht="12.75" customHeight="1"/>
    <row r="56" spans="1:27" ht="12.75" customHeight="1"/>
    <row r="57" spans="1:27" ht="12.75" customHeight="1"/>
    <row r="58" spans="1:27" ht="12.75" customHeight="1"/>
    <row r="59" spans="1:27" ht="12.75" customHeight="1">
      <c r="A59" s="1071" t="s">
        <v>28</v>
      </c>
      <c r="B59" s="1071"/>
      <c r="C59" s="1071"/>
      <c r="D59" s="1071"/>
      <c r="E59" s="1071"/>
      <c r="F59" s="1071"/>
      <c r="G59" s="1071"/>
      <c r="H59" s="1071"/>
      <c r="I59" s="1071"/>
      <c r="J59" s="1071"/>
      <c r="K59" s="1071"/>
      <c r="L59" s="1071"/>
      <c r="M59" s="1071"/>
      <c r="N59" s="1071"/>
      <c r="O59" s="1071"/>
      <c r="P59" s="1071"/>
      <c r="Q59" s="1071"/>
      <c r="R59" s="1071"/>
      <c r="S59" s="1071"/>
      <c r="T59" s="1071"/>
      <c r="U59" s="1071"/>
      <c r="V59" s="1071"/>
      <c r="W59" s="1071"/>
      <c r="X59" s="1071"/>
      <c r="Y59" s="1071"/>
      <c r="AA59" s="18"/>
    </row>
    <row r="60" spans="1:27" ht="12.75" customHeight="1">
      <c r="Z60" s="18"/>
    </row>
    <row r="61" spans="1:27" ht="12.75" customHeight="1"/>
    <row r="62" spans="1:27" ht="12.75" customHeight="1"/>
    <row r="63" spans="1:27" ht="12.75" customHeight="1"/>
    <row r="64" spans="1:2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198">
    <mergeCell ref="O27:Q27"/>
    <mergeCell ref="T26:Y26"/>
    <mergeCell ref="O26:Q26"/>
    <mergeCell ref="T21:Y21"/>
    <mergeCell ref="N38:N43"/>
    <mergeCell ref="O38:Q38"/>
    <mergeCell ref="O39:Q39"/>
    <mergeCell ref="O40:Q40"/>
    <mergeCell ref="O16:Q16"/>
    <mergeCell ref="T16:Y16"/>
    <mergeCell ref="O17:Q17"/>
    <mergeCell ref="T17:Y17"/>
    <mergeCell ref="N6:N17"/>
    <mergeCell ref="O6:Q6"/>
    <mergeCell ref="T6:Y6"/>
    <mergeCell ref="O7:Q7"/>
    <mergeCell ref="T7:Y7"/>
    <mergeCell ref="O8:Q8"/>
    <mergeCell ref="T8:Y8"/>
    <mergeCell ref="O9:Q9"/>
    <mergeCell ref="T9:Y9"/>
    <mergeCell ref="O10:Q10"/>
    <mergeCell ref="T40:Y40"/>
    <mergeCell ref="O41:Q41"/>
    <mergeCell ref="T41:Y41"/>
    <mergeCell ref="O42:Q42"/>
    <mergeCell ref="T42:Y42"/>
    <mergeCell ref="O43:Q43"/>
    <mergeCell ref="T43:Y43"/>
    <mergeCell ref="T39:Y39"/>
    <mergeCell ref="B46:D46"/>
    <mergeCell ref="G46:L46"/>
    <mergeCell ref="N44:Q44"/>
    <mergeCell ref="T44:Y44"/>
    <mergeCell ref="B47:D47"/>
    <mergeCell ref="G47:L47"/>
    <mergeCell ref="B48:D48"/>
    <mergeCell ref="G48:L48"/>
    <mergeCell ref="A41:A51"/>
    <mergeCell ref="B41:D41"/>
    <mergeCell ref="G41:L41"/>
    <mergeCell ref="B42:D42"/>
    <mergeCell ref="G42:L42"/>
    <mergeCell ref="B43:D43"/>
    <mergeCell ref="G43:L43"/>
    <mergeCell ref="B44:D44"/>
    <mergeCell ref="G44:L44"/>
    <mergeCell ref="B45:D45"/>
    <mergeCell ref="B49:D49"/>
    <mergeCell ref="G49:L49"/>
    <mergeCell ref="B50:D50"/>
    <mergeCell ref="G50:L50"/>
    <mergeCell ref="B51:D51"/>
    <mergeCell ref="G51:L51"/>
    <mergeCell ref="G45:L45"/>
    <mergeCell ref="B34:D34"/>
    <mergeCell ref="G34:L34"/>
    <mergeCell ref="B35:D35"/>
    <mergeCell ref="G35:L35"/>
    <mergeCell ref="B36:D36"/>
    <mergeCell ref="G36:L36"/>
    <mergeCell ref="A30:A40"/>
    <mergeCell ref="B30:D30"/>
    <mergeCell ref="G30:L30"/>
    <mergeCell ref="B37:D37"/>
    <mergeCell ref="G37:L37"/>
    <mergeCell ref="B38:D38"/>
    <mergeCell ref="G38:L38"/>
    <mergeCell ref="B39:D39"/>
    <mergeCell ref="G39:L39"/>
    <mergeCell ref="B40:D40"/>
    <mergeCell ref="G40:L40"/>
    <mergeCell ref="T31:Y31"/>
    <mergeCell ref="O31:Q31"/>
    <mergeCell ref="B31:D31"/>
    <mergeCell ref="G31:L31"/>
    <mergeCell ref="B32:D32"/>
    <mergeCell ref="G32:L32"/>
    <mergeCell ref="B33:D33"/>
    <mergeCell ref="G33:L33"/>
    <mergeCell ref="B28:D28"/>
    <mergeCell ref="G28:L28"/>
    <mergeCell ref="T33:Y33"/>
    <mergeCell ref="O33:Q33"/>
    <mergeCell ref="T32:Y32"/>
    <mergeCell ref="O32:Q32"/>
    <mergeCell ref="T29:Y29"/>
    <mergeCell ref="T28:Y28"/>
    <mergeCell ref="O28:Q28"/>
    <mergeCell ref="N28:N37"/>
    <mergeCell ref="T30:Y30"/>
    <mergeCell ref="O30:Q30"/>
    <mergeCell ref="T35:Y35"/>
    <mergeCell ref="O35:Q35"/>
    <mergeCell ref="T34:Y34"/>
    <mergeCell ref="O34:Q34"/>
    <mergeCell ref="T37:Y37"/>
    <mergeCell ref="O37:Q37"/>
    <mergeCell ref="T36:Y36"/>
    <mergeCell ref="O36:Q36"/>
    <mergeCell ref="T38:Y38"/>
    <mergeCell ref="O18:Q18"/>
    <mergeCell ref="T18:Y18"/>
    <mergeCell ref="B29:D29"/>
    <mergeCell ref="G29:L29"/>
    <mergeCell ref="O19:Q19"/>
    <mergeCell ref="T19:Y19"/>
    <mergeCell ref="B26:D26"/>
    <mergeCell ref="G26:L26"/>
    <mergeCell ref="N18:N27"/>
    <mergeCell ref="T25:Y25"/>
    <mergeCell ref="O25:Q25"/>
    <mergeCell ref="T24:Y24"/>
    <mergeCell ref="O24:Q24"/>
    <mergeCell ref="T27:Y27"/>
    <mergeCell ref="O21:Q21"/>
    <mergeCell ref="T20:Y20"/>
    <mergeCell ref="O20:Q20"/>
    <mergeCell ref="T23:Y23"/>
    <mergeCell ref="B27:D27"/>
    <mergeCell ref="A17:A29"/>
    <mergeCell ref="B17:D17"/>
    <mergeCell ref="G17:L17"/>
    <mergeCell ref="B18:D18"/>
    <mergeCell ref="A6:A16"/>
    <mergeCell ref="B6:D6"/>
    <mergeCell ref="G6:L6"/>
    <mergeCell ref="B20:D20"/>
    <mergeCell ref="G20:L20"/>
    <mergeCell ref="B21:D21"/>
    <mergeCell ref="G21:L21"/>
    <mergeCell ref="G18:L18"/>
    <mergeCell ref="B19:D19"/>
    <mergeCell ref="G19:L19"/>
    <mergeCell ref="B24:D24"/>
    <mergeCell ref="G24:L24"/>
    <mergeCell ref="B25:D25"/>
    <mergeCell ref="G25:L25"/>
    <mergeCell ref="B22:D22"/>
    <mergeCell ref="G22:L22"/>
    <mergeCell ref="B23:D23"/>
    <mergeCell ref="G23:L23"/>
    <mergeCell ref="B14:D14"/>
    <mergeCell ref="B15:D15"/>
    <mergeCell ref="G15:L15"/>
    <mergeCell ref="B12:D12"/>
    <mergeCell ref="G12:L12"/>
    <mergeCell ref="B13:D13"/>
    <mergeCell ref="G13:L13"/>
    <mergeCell ref="B16:D16"/>
    <mergeCell ref="G16:L16"/>
    <mergeCell ref="G27:L27"/>
    <mergeCell ref="B11:D11"/>
    <mergeCell ref="G11:L11"/>
    <mergeCell ref="B8:D8"/>
    <mergeCell ref="G8:L8"/>
    <mergeCell ref="B9:D9"/>
    <mergeCell ref="G9:L9"/>
    <mergeCell ref="B7:D7"/>
    <mergeCell ref="G7:L7"/>
    <mergeCell ref="G14:L14"/>
    <mergeCell ref="T5:Y5"/>
    <mergeCell ref="B10:D10"/>
    <mergeCell ref="G10:L10"/>
    <mergeCell ref="T10:Y10"/>
    <mergeCell ref="A1:C1"/>
    <mergeCell ref="A2:C2"/>
    <mergeCell ref="D2:E2"/>
    <mergeCell ref="F2:G2"/>
    <mergeCell ref="J2:L2"/>
    <mergeCell ref="O2:P2"/>
    <mergeCell ref="A3:C3"/>
    <mergeCell ref="D3:R3"/>
    <mergeCell ref="T2:Y2"/>
    <mergeCell ref="A59:Y59"/>
    <mergeCell ref="T3:X3"/>
    <mergeCell ref="T45:Y45"/>
    <mergeCell ref="N51:Q51"/>
    <mergeCell ref="O23:Q23"/>
    <mergeCell ref="T22:Y22"/>
    <mergeCell ref="O22:Q22"/>
    <mergeCell ref="W1:Y1"/>
    <mergeCell ref="O11:Q11"/>
    <mergeCell ref="T11:Y11"/>
    <mergeCell ref="O12:Q12"/>
    <mergeCell ref="T12:Y12"/>
    <mergeCell ref="O13:Q13"/>
    <mergeCell ref="T13:Y13"/>
    <mergeCell ref="O14:Q14"/>
    <mergeCell ref="T14:Y14"/>
    <mergeCell ref="O15:Q15"/>
    <mergeCell ref="T15:Y15"/>
    <mergeCell ref="D1:V1"/>
    <mergeCell ref="W4:X4"/>
    <mergeCell ref="T4:U4"/>
    <mergeCell ref="B5:D5"/>
    <mergeCell ref="G5:L5"/>
    <mergeCell ref="O5:Q5"/>
  </mergeCells>
  <phoneticPr fontId="2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92"/>
  <sheetViews>
    <sheetView workbookViewId="0">
      <selection activeCell="E29" sqref="E29"/>
    </sheetView>
  </sheetViews>
  <sheetFormatPr defaultRowHeight="11.25"/>
  <cols>
    <col min="1" max="4" width="3.125" style="6" customWidth="1"/>
    <col min="5" max="6" width="5.625" style="6" customWidth="1"/>
    <col min="7" max="17" width="3.125" style="6" customWidth="1"/>
    <col min="18" max="19" width="5.625" style="6" customWidth="1"/>
    <col min="20" max="60" width="3.125" style="6" customWidth="1"/>
    <col min="61" max="16384" width="9" style="6"/>
  </cols>
  <sheetData>
    <row r="1" spans="1:25" s="1" customFormat="1" ht="18.75" customHeight="1">
      <c r="A1" s="1222" t="s">
        <v>2592</v>
      </c>
      <c r="B1" s="1223"/>
      <c r="C1" s="1223"/>
      <c r="D1" s="1203" t="s">
        <v>2596</v>
      </c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203"/>
      <c r="R1" s="1203"/>
      <c r="S1" s="1203"/>
      <c r="T1" s="1203"/>
      <c r="U1" s="1203"/>
      <c r="V1" s="1203"/>
      <c r="W1" s="1044" t="str">
        <f>集計表!AC1</f>
        <v>2020/6</v>
      </c>
      <c r="X1" s="1044"/>
      <c r="Y1" s="1045"/>
    </row>
    <row r="2" spans="1:25" ht="18.75" customHeight="1">
      <c r="A2" s="722" t="s">
        <v>56</v>
      </c>
      <c r="B2" s="759"/>
      <c r="C2" s="723"/>
      <c r="D2" s="768"/>
      <c r="E2" s="768"/>
      <c r="F2" s="1047">
        <f>SUM(O2-3)</f>
        <v>43985</v>
      </c>
      <c r="G2" s="1047"/>
      <c r="H2" s="2" t="s">
        <v>2597</v>
      </c>
      <c r="I2" s="2" t="s">
        <v>2897</v>
      </c>
      <c r="J2" s="1048">
        <f>SUM(F2+2)</f>
        <v>43987</v>
      </c>
      <c r="K2" s="1113"/>
      <c r="L2" s="1113"/>
      <c r="M2" s="240" t="s">
        <v>2598</v>
      </c>
      <c r="N2" s="3" t="s">
        <v>2898</v>
      </c>
      <c r="O2" s="1057">
        <f>申込書!C6</f>
        <v>43988</v>
      </c>
      <c r="P2" s="1057"/>
      <c r="Q2" s="279" t="s">
        <v>2899</v>
      </c>
      <c r="R2" s="277" t="s">
        <v>2900</v>
      </c>
      <c r="S2" s="187" t="s">
        <v>2901</v>
      </c>
      <c r="T2" s="1204">
        <f>申込書!C9</f>
        <v>0</v>
      </c>
      <c r="U2" s="1058"/>
      <c r="V2" s="1058"/>
      <c r="W2" s="1058"/>
      <c r="X2" s="1058"/>
      <c r="Y2" s="1059"/>
    </row>
    <row r="3" spans="1:25" ht="18.75" customHeight="1">
      <c r="A3" s="760" t="s">
        <v>54</v>
      </c>
      <c r="B3" s="761"/>
      <c r="C3" s="762"/>
      <c r="D3" s="1053">
        <f>集計表!D3</f>
        <v>0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5"/>
      <c r="S3" s="187" t="s">
        <v>58</v>
      </c>
      <c r="T3" s="1195">
        <f>SUM(集計表!N133+集計表!N251)</f>
        <v>0</v>
      </c>
      <c r="U3" s="1046"/>
      <c r="V3" s="1046"/>
      <c r="W3" s="1046"/>
      <c r="X3" s="1046"/>
      <c r="Y3" s="280" t="s">
        <v>59</v>
      </c>
    </row>
    <row r="4" spans="1:25" ht="18.75" customHeight="1">
      <c r="T4" s="1019" t="s">
        <v>6</v>
      </c>
      <c r="U4" s="1019"/>
      <c r="V4" s="20" t="s">
        <v>2902</v>
      </c>
      <c r="W4" s="1114">
        <f>SUM(S28)</f>
        <v>0</v>
      </c>
      <c r="X4" s="1019"/>
      <c r="Y4" s="6" t="s">
        <v>2903</v>
      </c>
    </row>
    <row r="5" spans="1:25" ht="12.75" customHeight="1">
      <c r="A5" s="21"/>
      <c r="B5" s="1049" t="s">
        <v>2904</v>
      </c>
      <c r="C5" s="1050"/>
      <c r="D5" s="1050"/>
      <c r="E5" s="162" t="s">
        <v>7</v>
      </c>
      <c r="F5" s="153" t="s">
        <v>8</v>
      </c>
      <c r="G5" s="1050" t="s">
        <v>2905</v>
      </c>
      <c r="H5" s="1050"/>
      <c r="I5" s="1050"/>
      <c r="J5" s="1050"/>
      <c r="K5" s="1050"/>
      <c r="L5" s="1061"/>
      <c r="N5" s="22"/>
      <c r="O5" s="1049" t="s">
        <v>2906</v>
      </c>
      <c r="P5" s="1050"/>
      <c r="Q5" s="1050"/>
      <c r="R5" s="162" t="s">
        <v>7</v>
      </c>
      <c r="S5" s="153" t="s">
        <v>8</v>
      </c>
      <c r="T5" s="1050" t="s">
        <v>2905</v>
      </c>
      <c r="U5" s="1050"/>
      <c r="V5" s="1050"/>
      <c r="W5" s="1050"/>
      <c r="X5" s="1050"/>
      <c r="Y5" s="1061"/>
    </row>
    <row r="6" spans="1:25" ht="12.75" customHeight="1">
      <c r="A6" s="1175" t="s">
        <v>2599</v>
      </c>
      <c r="B6" s="1036" t="s">
        <v>2907</v>
      </c>
      <c r="C6" s="1037"/>
      <c r="D6" s="1038"/>
      <c r="E6" s="192">
        <v>360</v>
      </c>
      <c r="F6" s="192"/>
      <c r="G6" s="1030" t="s">
        <v>2600</v>
      </c>
      <c r="H6" s="1031"/>
      <c r="I6" s="1031"/>
      <c r="J6" s="1031"/>
      <c r="K6" s="1031"/>
      <c r="L6" s="1032"/>
      <c r="N6" s="1072" t="s">
        <v>2908</v>
      </c>
      <c r="O6" s="1027" t="s">
        <v>2909</v>
      </c>
      <c r="P6" s="1028"/>
      <c r="Q6" s="1029"/>
      <c r="R6" s="199">
        <v>300</v>
      </c>
      <c r="S6" s="199"/>
      <c r="T6" s="1021" t="s">
        <v>2910</v>
      </c>
      <c r="U6" s="1022"/>
      <c r="V6" s="1022"/>
      <c r="W6" s="1022"/>
      <c r="X6" s="1022"/>
      <c r="Y6" s="1023"/>
    </row>
    <row r="7" spans="1:25" ht="12.75" customHeight="1">
      <c r="A7" s="1176"/>
      <c r="B7" s="1027" t="s">
        <v>2911</v>
      </c>
      <c r="C7" s="1028"/>
      <c r="D7" s="1029"/>
      <c r="E7" s="199">
        <v>350</v>
      </c>
      <c r="F7" s="199"/>
      <c r="G7" s="1021" t="s">
        <v>2603</v>
      </c>
      <c r="H7" s="1022"/>
      <c r="I7" s="1022"/>
      <c r="J7" s="1022"/>
      <c r="K7" s="1022"/>
      <c r="L7" s="1023"/>
      <c r="N7" s="1073"/>
      <c r="O7" s="1027" t="s">
        <v>2912</v>
      </c>
      <c r="P7" s="1028"/>
      <c r="Q7" s="1029"/>
      <c r="R7" s="199">
        <v>340</v>
      </c>
      <c r="S7" s="199"/>
      <c r="T7" s="1021" t="s">
        <v>2913</v>
      </c>
      <c r="U7" s="1022"/>
      <c r="V7" s="1022"/>
      <c r="W7" s="1022"/>
      <c r="X7" s="1022"/>
      <c r="Y7" s="1023"/>
    </row>
    <row r="8" spans="1:25" ht="12.75" customHeight="1">
      <c r="A8" s="1176"/>
      <c r="B8" s="1027" t="s">
        <v>2914</v>
      </c>
      <c r="C8" s="1028"/>
      <c r="D8" s="1029"/>
      <c r="E8" s="199">
        <v>750</v>
      </c>
      <c r="F8" s="199"/>
      <c r="G8" s="1021" t="s">
        <v>2605</v>
      </c>
      <c r="H8" s="1022"/>
      <c r="I8" s="1022"/>
      <c r="J8" s="1022"/>
      <c r="K8" s="1022"/>
      <c r="L8" s="1023"/>
      <c r="N8" s="1073"/>
      <c r="O8" s="1027" t="s">
        <v>2915</v>
      </c>
      <c r="P8" s="1028"/>
      <c r="Q8" s="1029"/>
      <c r="R8" s="199">
        <v>540</v>
      </c>
      <c r="S8" s="199"/>
      <c r="T8" s="1021" t="s">
        <v>2916</v>
      </c>
      <c r="U8" s="1022"/>
      <c r="V8" s="1022"/>
      <c r="W8" s="1022"/>
      <c r="X8" s="1022"/>
      <c r="Y8" s="1023"/>
    </row>
    <row r="9" spans="1:25" ht="12.75" customHeight="1">
      <c r="A9" s="1176"/>
      <c r="B9" s="1027" t="s">
        <v>2917</v>
      </c>
      <c r="C9" s="1028"/>
      <c r="D9" s="1029"/>
      <c r="E9" s="199">
        <v>350</v>
      </c>
      <c r="F9" s="199"/>
      <c r="G9" s="1021" t="s">
        <v>2607</v>
      </c>
      <c r="H9" s="1022"/>
      <c r="I9" s="1022"/>
      <c r="J9" s="1022"/>
      <c r="K9" s="1022"/>
      <c r="L9" s="1023"/>
      <c r="N9" s="1073"/>
      <c r="O9" s="1027" t="s">
        <v>2918</v>
      </c>
      <c r="P9" s="1028"/>
      <c r="Q9" s="1029"/>
      <c r="R9" s="199">
        <v>400</v>
      </c>
      <c r="S9" s="199"/>
      <c r="T9" s="1021" t="s">
        <v>2919</v>
      </c>
      <c r="U9" s="1022"/>
      <c r="V9" s="1022"/>
      <c r="W9" s="1022"/>
      <c r="X9" s="1022"/>
      <c r="Y9" s="1023"/>
    </row>
    <row r="10" spans="1:25" ht="12.75" customHeight="1">
      <c r="A10" s="1176"/>
      <c r="B10" s="1027" t="s">
        <v>2920</v>
      </c>
      <c r="C10" s="1028"/>
      <c r="D10" s="1029"/>
      <c r="E10" s="199">
        <v>340</v>
      </c>
      <c r="F10" s="199"/>
      <c r="G10" s="1021" t="s">
        <v>2609</v>
      </c>
      <c r="H10" s="1022"/>
      <c r="I10" s="1022"/>
      <c r="J10" s="1022"/>
      <c r="K10" s="1022"/>
      <c r="L10" s="1023"/>
      <c r="N10" s="1073"/>
      <c r="O10" s="1027" t="s">
        <v>2921</v>
      </c>
      <c r="P10" s="1028"/>
      <c r="Q10" s="1029"/>
      <c r="R10" s="199">
        <v>300</v>
      </c>
      <c r="S10" s="199"/>
      <c r="T10" s="1021" t="s">
        <v>2922</v>
      </c>
      <c r="U10" s="1022"/>
      <c r="V10" s="1022"/>
      <c r="W10" s="1022"/>
      <c r="X10" s="1022"/>
      <c r="Y10" s="1023"/>
    </row>
    <row r="11" spans="1:25" ht="12.75" customHeight="1">
      <c r="A11" s="1176"/>
      <c r="B11" s="1027" t="s">
        <v>2923</v>
      </c>
      <c r="C11" s="1028"/>
      <c r="D11" s="1029"/>
      <c r="E11" s="199">
        <v>300</v>
      </c>
      <c r="F11" s="199"/>
      <c r="G11" s="1021" t="s">
        <v>2611</v>
      </c>
      <c r="H11" s="1022"/>
      <c r="I11" s="1022"/>
      <c r="J11" s="1022"/>
      <c r="K11" s="1022"/>
      <c r="L11" s="1023"/>
      <c r="N11" s="1073"/>
      <c r="O11" s="1027" t="s">
        <v>2924</v>
      </c>
      <c r="P11" s="1028"/>
      <c r="Q11" s="1029"/>
      <c r="R11" s="244">
        <v>610</v>
      </c>
      <c r="S11" s="244"/>
      <c r="T11" s="1021" t="s">
        <v>2925</v>
      </c>
      <c r="U11" s="1022"/>
      <c r="V11" s="1022"/>
      <c r="W11" s="1022"/>
      <c r="X11" s="1022"/>
      <c r="Y11" s="1023"/>
    </row>
    <row r="12" spans="1:25" ht="12.75" customHeight="1">
      <c r="A12" s="1176"/>
      <c r="B12" s="1115" t="s">
        <v>2926</v>
      </c>
      <c r="C12" s="1116"/>
      <c r="D12" s="1117"/>
      <c r="E12" s="244">
        <v>120</v>
      </c>
      <c r="F12" s="244"/>
      <c r="G12" s="1108" t="s">
        <v>2613</v>
      </c>
      <c r="H12" s="1109"/>
      <c r="I12" s="1109"/>
      <c r="J12" s="1109"/>
      <c r="K12" s="1109"/>
      <c r="L12" s="1110"/>
      <c r="N12" s="1073"/>
      <c r="O12" s="1027" t="s">
        <v>2927</v>
      </c>
      <c r="P12" s="1028"/>
      <c r="Q12" s="1029"/>
      <c r="R12" s="199">
        <v>480</v>
      </c>
      <c r="S12" s="199"/>
      <c r="T12" s="1021" t="s">
        <v>2928</v>
      </c>
      <c r="U12" s="1022"/>
      <c r="V12" s="1022"/>
      <c r="W12" s="1022"/>
      <c r="X12" s="1022"/>
      <c r="Y12" s="1023"/>
    </row>
    <row r="13" spans="1:25" ht="12.75" customHeight="1">
      <c r="A13" s="1177"/>
      <c r="B13" s="1205" t="s">
        <v>2615</v>
      </c>
      <c r="C13" s="1206"/>
      <c r="D13" s="1207"/>
      <c r="E13" s="284">
        <f>SUM(E6:E12)</f>
        <v>2570</v>
      </c>
      <c r="F13" s="242">
        <f>SUM(F6:F12)</f>
        <v>0</v>
      </c>
      <c r="G13" s="1018"/>
      <c r="H13" s="1019"/>
      <c r="I13" s="1019"/>
      <c r="J13" s="1019"/>
      <c r="K13" s="1019"/>
      <c r="L13" s="1020"/>
      <c r="N13" s="1074"/>
      <c r="O13" s="1205" t="s">
        <v>2615</v>
      </c>
      <c r="P13" s="1206"/>
      <c r="Q13" s="1207"/>
      <c r="R13" s="160">
        <f>SUM(R6:R12)</f>
        <v>2970</v>
      </c>
      <c r="S13" s="160">
        <f>SUM(S6:S12)</f>
        <v>0</v>
      </c>
      <c r="T13" s="1018"/>
      <c r="U13" s="1019"/>
      <c r="V13" s="1019"/>
      <c r="W13" s="1019"/>
      <c r="X13" s="1019"/>
      <c r="Y13" s="1020"/>
    </row>
    <row r="14" spans="1:25" ht="12.75" customHeight="1">
      <c r="A14" s="1072" t="s">
        <v>2617</v>
      </c>
      <c r="B14" s="1208" t="s">
        <v>2929</v>
      </c>
      <c r="C14" s="915"/>
      <c r="D14" s="916"/>
      <c r="E14" s="163">
        <v>1000</v>
      </c>
      <c r="F14" s="163"/>
      <c r="G14" s="1224" t="s">
        <v>2618</v>
      </c>
      <c r="H14" s="1218"/>
      <c r="I14" s="1218"/>
      <c r="J14" s="1218"/>
      <c r="K14" s="1218"/>
      <c r="L14" s="1225"/>
      <c r="N14" s="1072" t="s">
        <v>2930</v>
      </c>
      <c r="O14" s="1226" t="s">
        <v>2931</v>
      </c>
      <c r="P14" s="1227"/>
      <c r="Q14" s="1228"/>
      <c r="R14" s="194">
        <v>350</v>
      </c>
      <c r="S14" s="194"/>
      <c r="T14" s="1229" t="s">
        <v>2932</v>
      </c>
      <c r="U14" s="1230"/>
      <c r="V14" s="1230"/>
      <c r="W14" s="1230"/>
      <c r="X14" s="1230"/>
      <c r="Y14" s="1231"/>
    </row>
    <row r="15" spans="1:25" ht="12.75" customHeight="1">
      <c r="A15" s="1073"/>
      <c r="B15" s="1104" t="s">
        <v>2933</v>
      </c>
      <c r="C15" s="637"/>
      <c r="D15" s="638"/>
      <c r="E15" s="199">
        <v>530</v>
      </c>
      <c r="F15" s="199"/>
      <c r="G15" s="1021" t="s">
        <v>2620</v>
      </c>
      <c r="H15" s="1022"/>
      <c r="I15" s="1022"/>
      <c r="J15" s="1022"/>
      <c r="K15" s="1022"/>
      <c r="L15" s="1023"/>
      <c r="N15" s="1073"/>
      <c r="O15" s="1226" t="s">
        <v>2934</v>
      </c>
      <c r="P15" s="1227"/>
      <c r="Q15" s="1228"/>
      <c r="R15" s="199">
        <v>240</v>
      </c>
      <c r="S15" s="199"/>
      <c r="T15" s="1229" t="s">
        <v>2935</v>
      </c>
      <c r="U15" s="1230"/>
      <c r="V15" s="1230"/>
      <c r="W15" s="1230"/>
      <c r="X15" s="1230"/>
      <c r="Y15" s="1231"/>
    </row>
    <row r="16" spans="1:25" ht="12.75" customHeight="1">
      <c r="A16" s="1073"/>
      <c r="B16" s="1104" t="s">
        <v>2936</v>
      </c>
      <c r="C16" s="637"/>
      <c r="D16" s="638"/>
      <c r="E16" s="199">
        <v>220</v>
      </c>
      <c r="F16" s="199"/>
      <c r="G16" s="1021" t="s">
        <v>2621</v>
      </c>
      <c r="H16" s="1022"/>
      <c r="I16" s="1022"/>
      <c r="J16" s="1022"/>
      <c r="K16" s="1022"/>
      <c r="L16" s="1023"/>
      <c r="N16" s="1073"/>
      <c r="O16" s="1226" t="s">
        <v>2937</v>
      </c>
      <c r="P16" s="1227"/>
      <c r="Q16" s="1228"/>
      <c r="R16" s="199">
        <v>270</v>
      </c>
      <c r="S16" s="199"/>
      <c r="T16" s="1229" t="s">
        <v>2938</v>
      </c>
      <c r="U16" s="1230"/>
      <c r="V16" s="1230"/>
      <c r="W16" s="1230"/>
      <c r="X16" s="1230"/>
      <c r="Y16" s="1231"/>
    </row>
    <row r="17" spans="1:25" ht="12.75" customHeight="1">
      <c r="A17" s="1073"/>
      <c r="B17" s="1104" t="s">
        <v>2939</v>
      </c>
      <c r="C17" s="637"/>
      <c r="D17" s="638"/>
      <c r="E17" s="199">
        <v>570</v>
      </c>
      <c r="F17" s="199"/>
      <c r="G17" s="1095" t="s">
        <v>2624</v>
      </c>
      <c r="H17" s="1096"/>
      <c r="I17" s="1096"/>
      <c r="J17" s="1096"/>
      <c r="K17" s="1096"/>
      <c r="L17" s="1097"/>
      <c r="N17" s="1073"/>
      <c r="O17" s="1226" t="s">
        <v>2940</v>
      </c>
      <c r="P17" s="1227"/>
      <c r="Q17" s="1228"/>
      <c r="R17" s="199">
        <v>200</v>
      </c>
      <c r="S17" s="199"/>
      <c r="T17" s="1229" t="s">
        <v>2941</v>
      </c>
      <c r="U17" s="1230"/>
      <c r="V17" s="1230"/>
      <c r="W17" s="1230"/>
      <c r="X17" s="1230"/>
      <c r="Y17" s="1231"/>
    </row>
    <row r="18" spans="1:25" ht="12.75" customHeight="1">
      <c r="A18" s="1073"/>
      <c r="B18" s="1104" t="s">
        <v>2942</v>
      </c>
      <c r="C18" s="637"/>
      <c r="D18" s="638"/>
      <c r="E18" s="199">
        <v>120</v>
      </c>
      <c r="F18" s="199"/>
      <c r="G18" s="1021" t="s">
        <v>2626</v>
      </c>
      <c r="H18" s="1022"/>
      <c r="I18" s="1022"/>
      <c r="J18" s="1022"/>
      <c r="K18" s="1022"/>
      <c r="L18" s="1023"/>
      <c r="N18" s="1073"/>
      <c r="O18" s="1226" t="s">
        <v>2943</v>
      </c>
      <c r="P18" s="1227"/>
      <c r="Q18" s="1228"/>
      <c r="R18" s="244">
        <v>240</v>
      </c>
      <c r="S18" s="244"/>
      <c r="T18" s="1229" t="s">
        <v>2944</v>
      </c>
      <c r="U18" s="1230"/>
      <c r="V18" s="1230"/>
      <c r="W18" s="1230"/>
      <c r="X18" s="1230"/>
      <c r="Y18" s="1231"/>
    </row>
    <row r="19" spans="1:25" ht="12.75" customHeight="1">
      <c r="A19" s="1073"/>
      <c r="B19" s="1104" t="s">
        <v>2945</v>
      </c>
      <c r="C19" s="637"/>
      <c r="D19" s="638"/>
      <c r="E19" s="199">
        <v>540</v>
      </c>
      <c r="F19" s="199"/>
      <c r="G19" s="1021" t="s">
        <v>2628</v>
      </c>
      <c r="H19" s="1022"/>
      <c r="I19" s="1022"/>
      <c r="J19" s="1022"/>
      <c r="K19" s="1022"/>
      <c r="L19" s="1023"/>
      <c r="N19" s="1073"/>
      <c r="O19" s="1226" t="s">
        <v>2946</v>
      </c>
      <c r="P19" s="1227"/>
      <c r="Q19" s="1228"/>
      <c r="R19" s="199">
        <v>190</v>
      </c>
      <c r="S19" s="199"/>
      <c r="T19" s="1229" t="s">
        <v>2947</v>
      </c>
      <c r="U19" s="1230"/>
      <c r="V19" s="1230"/>
      <c r="W19" s="1230"/>
      <c r="X19" s="1230"/>
      <c r="Y19" s="1231"/>
    </row>
    <row r="20" spans="1:25" ht="12.75" customHeight="1">
      <c r="A20" s="1073"/>
      <c r="B20" s="1104" t="s">
        <v>2948</v>
      </c>
      <c r="C20" s="637"/>
      <c r="D20" s="638"/>
      <c r="E20" s="199">
        <v>590</v>
      </c>
      <c r="F20" s="199"/>
      <c r="G20" s="1021" t="s">
        <v>2630</v>
      </c>
      <c r="H20" s="1022"/>
      <c r="I20" s="1022"/>
      <c r="J20" s="1022"/>
      <c r="K20" s="1022"/>
      <c r="L20" s="1023"/>
      <c r="N20" s="1073"/>
      <c r="O20" s="1226" t="s">
        <v>2949</v>
      </c>
      <c r="P20" s="1227"/>
      <c r="Q20" s="1228"/>
      <c r="R20" s="194">
        <v>250</v>
      </c>
      <c r="S20" s="194"/>
      <c r="T20" s="1229" t="s">
        <v>2950</v>
      </c>
      <c r="U20" s="1230"/>
      <c r="V20" s="1230"/>
      <c r="W20" s="1230"/>
      <c r="X20" s="1230"/>
      <c r="Y20" s="1231"/>
    </row>
    <row r="21" spans="1:25" ht="12.75" customHeight="1">
      <c r="A21" s="1073"/>
      <c r="B21" s="1104" t="s">
        <v>2951</v>
      </c>
      <c r="C21" s="637"/>
      <c r="D21" s="638"/>
      <c r="E21" s="199">
        <v>470</v>
      </c>
      <c r="F21" s="199"/>
      <c r="G21" s="1021" t="s">
        <v>2632</v>
      </c>
      <c r="H21" s="1022"/>
      <c r="I21" s="1022"/>
      <c r="J21" s="1022"/>
      <c r="K21" s="1022"/>
      <c r="L21" s="1023"/>
      <c r="N21" s="1073"/>
      <c r="O21" s="1226" t="s">
        <v>2952</v>
      </c>
      <c r="P21" s="1227"/>
      <c r="Q21" s="1228"/>
      <c r="R21" s="199">
        <v>280</v>
      </c>
      <c r="S21" s="199"/>
      <c r="T21" s="1021" t="s">
        <v>2953</v>
      </c>
      <c r="U21" s="1022"/>
      <c r="V21" s="1022"/>
      <c r="W21" s="1022"/>
      <c r="X21" s="1022"/>
      <c r="Y21" s="1023"/>
    </row>
    <row r="22" spans="1:25" ht="12.75" customHeight="1">
      <c r="A22" s="1073"/>
      <c r="B22" s="1104" t="s">
        <v>2954</v>
      </c>
      <c r="C22" s="637"/>
      <c r="D22" s="638"/>
      <c r="E22" s="199">
        <v>400</v>
      </c>
      <c r="F22" s="199"/>
      <c r="G22" s="1021" t="s">
        <v>2634</v>
      </c>
      <c r="H22" s="1022"/>
      <c r="I22" s="1022"/>
      <c r="J22" s="1022"/>
      <c r="K22" s="1022"/>
      <c r="L22" s="1023"/>
      <c r="N22" s="1074"/>
      <c r="O22" s="1205" t="s">
        <v>2615</v>
      </c>
      <c r="P22" s="1206"/>
      <c r="Q22" s="1207"/>
      <c r="R22" s="160">
        <f>SUM(R14:R21)</f>
        <v>2020</v>
      </c>
      <c r="S22" s="160">
        <f>SUM(S14:S21)</f>
        <v>0</v>
      </c>
      <c r="T22" s="1018"/>
      <c r="U22" s="1019"/>
      <c r="V22" s="1019"/>
      <c r="W22" s="1019"/>
      <c r="X22" s="1019"/>
      <c r="Y22" s="1020"/>
    </row>
    <row r="23" spans="1:25" ht="12.75" customHeight="1">
      <c r="A23" s="1073"/>
      <c r="B23" s="1104" t="s">
        <v>2955</v>
      </c>
      <c r="C23" s="637"/>
      <c r="D23" s="638"/>
      <c r="E23" s="199">
        <v>540</v>
      </c>
      <c r="F23" s="199"/>
      <c r="G23" s="1021" t="s">
        <v>2636</v>
      </c>
      <c r="H23" s="1022"/>
      <c r="I23" s="1022"/>
      <c r="J23" s="1022"/>
      <c r="K23" s="1022"/>
      <c r="L23" s="1023"/>
      <c r="N23" s="47"/>
      <c r="O23" s="1235"/>
      <c r="P23" s="1235"/>
      <c r="Q23" s="1235"/>
      <c r="R23" s="183"/>
      <c r="S23" s="183"/>
      <c r="T23" s="1236"/>
      <c r="U23" s="1236"/>
      <c r="V23" s="1236"/>
      <c r="W23" s="1236"/>
      <c r="X23" s="1236"/>
      <c r="Y23" s="1236"/>
    </row>
    <row r="24" spans="1:25" ht="12.75" customHeight="1">
      <c r="A24" s="1073"/>
      <c r="B24" s="1232" t="s">
        <v>2956</v>
      </c>
      <c r="C24" s="1233"/>
      <c r="D24" s="1234"/>
      <c r="E24" s="244">
        <v>360</v>
      </c>
      <c r="F24" s="244"/>
      <c r="G24" s="1108" t="s">
        <v>2638</v>
      </c>
      <c r="H24" s="1109"/>
      <c r="I24" s="1109"/>
      <c r="J24" s="1109"/>
      <c r="K24" s="1109"/>
      <c r="L24" s="1110"/>
      <c r="N24" s="47"/>
      <c r="O24" s="1235"/>
      <c r="P24" s="1235"/>
      <c r="Q24" s="1235"/>
      <c r="R24" s="183"/>
      <c r="S24" s="183"/>
      <c r="T24" s="1236"/>
      <c r="U24" s="1236"/>
      <c r="V24" s="1236"/>
      <c r="W24" s="1236"/>
      <c r="X24" s="1236"/>
      <c r="Y24" s="1236"/>
    </row>
    <row r="25" spans="1:25" ht="12.75" customHeight="1">
      <c r="A25" s="1073"/>
      <c r="B25" s="1205" t="s">
        <v>2615</v>
      </c>
      <c r="C25" s="1206"/>
      <c r="D25" s="1207"/>
      <c r="E25" s="148">
        <f>SUM(E14:E24)</f>
        <v>5340</v>
      </c>
      <c r="F25" s="160">
        <f>SUM(F14:F24)</f>
        <v>0</v>
      </c>
      <c r="G25" s="1018"/>
      <c r="H25" s="1019"/>
      <c r="I25" s="1019"/>
      <c r="J25" s="1019"/>
      <c r="K25" s="1019"/>
      <c r="L25" s="1020"/>
      <c r="N25" s="47"/>
      <c r="O25" s="1235"/>
      <c r="P25" s="1235"/>
      <c r="Q25" s="1235"/>
      <c r="R25" s="183"/>
      <c r="S25" s="183"/>
      <c r="T25" s="1236"/>
      <c r="U25" s="1236"/>
      <c r="V25" s="1236"/>
      <c r="W25" s="1236"/>
      <c r="X25" s="1236"/>
      <c r="Y25" s="1236"/>
    </row>
    <row r="26" spans="1:25" ht="12.75" customHeight="1">
      <c r="A26" s="1175" t="s">
        <v>2641</v>
      </c>
      <c r="B26" s="1237" t="s">
        <v>2957</v>
      </c>
      <c r="C26" s="1238"/>
      <c r="D26" s="1239"/>
      <c r="E26" s="194">
        <v>320</v>
      </c>
      <c r="F26" s="194"/>
      <c r="G26" s="1229" t="s">
        <v>2642</v>
      </c>
      <c r="H26" s="1230"/>
      <c r="I26" s="1230"/>
      <c r="J26" s="1230"/>
      <c r="K26" s="1230"/>
      <c r="L26" s="1231"/>
      <c r="N26" s="47"/>
      <c r="O26" s="1235"/>
      <c r="P26" s="1235"/>
      <c r="Q26" s="1235"/>
      <c r="R26" s="183"/>
      <c r="S26" s="183"/>
      <c r="T26" s="1236"/>
      <c r="U26" s="1236"/>
      <c r="V26" s="1236"/>
      <c r="W26" s="1236"/>
      <c r="X26" s="1236"/>
      <c r="Y26" s="1236"/>
    </row>
    <row r="27" spans="1:25" ht="12.75" customHeight="1">
      <c r="A27" s="1176"/>
      <c r="B27" s="1104" t="s">
        <v>2958</v>
      </c>
      <c r="C27" s="637"/>
      <c r="D27" s="638"/>
      <c r="E27" s="199">
        <v>1500</v>
      </c>
      <c r="F27" s="199"/>
      <c r="G27" s="1021" t="s">
        <v>2643</v>
      </c>
      <c r="H27" s="1022"/>
      <c r="I27" s="1022"/>
      <c r="J27" s="1022"/>
      <c r="K27" s="1022"/>
      <c r="L27" s="1023"/>
      <c r="N27" s="47"/>
      <c r="O27" s="1235"/>
      <c r="P27" s="1235"/>
      <c r="Q27" s="1235"/>
      <c r="R27" s="183"/>
      <c r="S27" s="183"/>
      <c r="T27" s="1236"/>
      <c r="U27" s="1236"/>
      <c r="V27" s="1236"/>
      <c r="W27" s="1236"/>
      <c r="X27" s="1236"/>
      <c r="Y27" s="1236"/>
    </row>
    <row r="28" spans="1:25" ht="12.75" customHeight="1">
      <c r="A28" s="1176"/>
      <c r="B28" s="1232" t="s">
        <v>2959</v>
      </c>
      <c r="C28" s="1233"/>
      <c r="D28" s="1234"/>
      <c r="E28" s="244">
        <v>1190</v>
      </c>
      <c r="F28" s="244"/>
      <c r="G28" s="1108" t="s">
        <v>2646</v>
      </c>
      <c r="H28" s="1109"/>
      <c r="I28" s="1109"/>
      <c r="J28" s="1109"/>
      <c r="K28" s="1109"/>
      <c r="L28" s="1110"/>
      <c r="N28" s="1008" t="s">
        <v>2694</v>
      </c>
      <c r="O28" s="1008"/>
      <c r="P28" s="1008"/>
      <c r="Q28" s="1008"/>
      <c r="R28" s="170">
        <f>SUM(R22,R13,E13,E25,E35,E45,E56)</f>
        <v>26670</v>
      </c>
      <c r="S28" s="156">
        <f>SUM(S22,S13,F13,F25,F35,F45,F56)</f>
        <v>0</v>
      </c>
      <c r="T28" s="1236"/>
      <c r="U28" s="1236"/>
      <c r="V28" s="1236"/>
      <c r="W28" s="1236"/>
      <c r="X28" s="1236"/>
      <c r="Y28" s="1236"/>
    </row>
    <row r="29" spans="1:25" ht="12.75" customHeight="1">
      <c r="A29" s="1176"/>
      <c r="B29" s="1104" t="s">
        <v>2960</v>
      </c>
      <c r="C29" s="637"/>
      <c r="D29" s="638"/>
      <c r="E29" s="199">
        <v>760</v>
      </c>
      <c r="F29" s="199"/>
      <c r="G29" s="1021" t="s">
        <v>2648</v>
      </c>
      <c r="H29" s="1022"/>
      <c r="I29" s="1022"/>
      <c r="J29" s="1022"/>
      <c r="K29" s="1022"/>
      <c r="L29" s="1023"/>
      <c r="N29" s="47"/>
      <c r="O29" s="1235"/>
      <c r="P29" s="1235"/>
      <c r="Q29" s="1235"/>
      <c r="R29" s="183"/>
      <c r="S29" s="183"/>
      <c r="T29" s="1236"/>
      <c r="U29" s="1236"/>
      <c r="V29" s="1236"/>
      <c r="W29" s="1236"/>
      <c r="X29" s="1236"/>
      <c r="Y29" s="1236"/>
    </row>
    <row r="30" spans="1:25" ht="12.75" customHeight="1">
      <c r="A30" s="1176"/>
      <c r="B30" s="1237" t="s">
        <v>2961</v>
      </c>
      <c r="C30" s="1238"/>
      <c r="D30" s="1239"/>
      <c r="E30" s="194">
        <v>270</v>
      </c>
      <c r="F30" s="194"/>
      <c r="G30" s="1229" t="s">
        <v>2650</v>
      </c>
      <c r="H30" s="1230"/>
      <c r="I30" s="1230"/>
      <c r="J30" s="1230"/>
      <c r="K30" s="1230"/>
      <c r="L30" s="1231"/>
      <c r="N30" s="47"/>
      <c r="O30" s="1235"/>
      <c r="P30" s="1235"/>
      <c r="Q30" s="1235"/>
      <c r="R30" s="183"/>
      <c r="S30" s="183"/>
      <c r="T30" s="1236"/>
      <c r="U30" s="1236"/>
      <c r="V30" s="1236"/>
      <c r="W30" s="1236"/>
      <c r="X30" s="1236"/>
      <c r="Y30" s="1236"/>
    </row>
    <row r="31" spans="1:25" ht="12.75" customHeight="1">
      <c r="A31" s="1176"/>
      <c r="B31" s="1104" t="s">
        <v>2962</v>
      </c>
      <c r="C31" s="637"/>
      <c r="D31" s="638"/>
      <c r="E31" s="199">
        <v>400</v>
      </c>
      <c r="F31" s="199"/>
      <c r="G31" s="1021" t="s">
        <v>2652</v>
      </c>
      <c r="H31" s="1022"/>
      <c r="I31" s="1022"/>
      <c r="J31" s="1022"/>
      <c r="K31" s="1022"/>
      <c r="L31" s="1023"/>
      <c r="N31" s="47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</row>
    <row r="32" spans="1:25" ht="12.75" customHeight="1">
      <c r="A32" s="1176"/>
      <c r="B32" s="1104" t="s">
        <v>2963</v>
      </c>
      <c r="C32" s="637"/>
      <c r="D32" s="638"/>
      <c r="E32" s="199">
        <v>480</v>
      </c>
      <c r="F32" s="199"/>
      <c r="G32" s="1021" t="s">
        <v>2654</v>
      </c>
      <c r="H32" s="1022"/>
      <c r="I32" s="1022"/>
      <c r="J32" s="1022"/>
      <c r="K32" s="1022"/>
      <c r="L32" s="1023"/>
      <c r="N32" s="47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</row>
    <row r="33" spans="1:29" ht="12.75" customHeight="1">
      <c r="A33" s="1176"/>
      <c r="B33" s="1104" t="s">
        <v>2964</v>
      </c>
      <c r="C33" s="637"/>
      <c r="D33" s="638"/>
      <c r="E33" s="199">
        <v>390</v>
      </c>
      <c r="F33" s="199"/>
      <c r="G33" s="1021" t="s">
        <v>2656</v>
      </c>
      <c r="H33" s="1022"/>
      <c r="I33" s="1022"/>
      <c r="J33" s="1022"/>
      <c r="K33" s="1022"/>
      <c r="L33" s="1023"/>
      <c r="N33" s="47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</row>
    <row r="34" spans="1:29" ht="12.75" customHeight="1">
      <c r="A34" s="1176"/>
      <c r="B34" s="1232" t="s">
        <v>2965</v>
      </c>
      <c r="C34" s="1233"/>
      <c r="D34" s="1234"/>
      <c r="E34" s="244">
        <v>410</v>
      </c>
      <c r="F34" s="244"/>
      <c r="G34" s="1108" t="s">
        <v>2658</v>
      </c>
      <c r="H34" s="1109"/>
      <c r="I34" s="1109"/>
      <c r="J34" s="1109"/>
      <c r="K34" s="1109"/>
      <c r="L34" s="1110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</row>
    <row r="35" spans="1:29" ht="12.75" customHeight="1">
      <c r="A35" s="1177"/>
      <c r="B35" s="1205" t="s">
        <v>2615</v>
      </c>
      <c r="C35" s="1206"/>
      <c r="D35" s="1207"/>
      <c r="E35" s="148">
        <f>SUM(E26:E34)</f>
        <v>5720</v>
      </c>
      <c r="F35" s="160">
        <f>SUM(F26:F34)</f>
        <v>0</v>
      </c>
      <c r="G35" s="1018"/>
      <c r="H35" s="1019"/>
      <c r="I35" s="1019"/>
      <c r="J35" s="1019"/>
      <c r="K35" s="1019"/>
      <c r="L35" s="1020"/>
      <c r="N35" s="278"/>
      <c r="O35" s="281"/>
      <c r="P35" s="281"/>
      <c r="Q35" s="281"/>
      <c r="R35" s="183"/>
      <c r="S35" s="183"/>
      <c r="T35" s="278"/>
      <c r="U35" s="278"/>
      <c r="V35" s="278"/>
      <c r="W35" s="278"/>
      <c r="X35" s="278"/>
      <c r="Y35" s="278"/>
    </row>
    <row r="36" spans="1:29" ht="12.75" customHeight="1">
      <c r="A36" s="1175" t="s">
        <v>2660</v>
      </c>
      <c r="B36" s="1240" t="s">
        <v>2966</v>
      </c>
      <c r="C36" s="1235"/>
      <c r="D36" s="1241"/>
      <c r="E36" s="246">
        <v>490</v>
      </c>
      <c r="F36" s="246"/>
      <c r="G36" s="1242" t="s">
        <v>2661</v>
      </c>
      <c r="H36" s="1236"/>
      <c r="I36" s="1236"/>
      <c r="J36" s="1236"/>
      <c r="K36" s="1236"/>
      <c r="L36" s="1243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</row>
    <row r="37" spans="1:29" ht="12.75" customHeight="1">
      <c r="A37" s="1176"/>
      <c r="B37" s="1200" t="s">
        <v>2967</v>
      </c>
      <c r="C37" s="1201"/>
      <c r="D37" s="1244"/>
      <c r="E37" s="199">
        <v>240</v>
      </c>
      <c r="F37" s="199"/>
      <c r="G37" s="1021" t="s">
        <v>2664</v>
      </c>
      <c r="H37" s="1022"/>
      <c r="I37" s="1022"/>
      <c r="J37" s="1022"/>
      <c r="K37" s="1022"/>
      <c r="L37" s="1023"/>
      <c r="N37" s="27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9" ht="12.75" customHeight="1">
      <c r="A38" s="1176"/>
      <c r="B38" s="1237" t="s">
        <v>2968</v>
      </c>
      <c r="C38" s="1238"/>
      <c r="D38" s="1239"/>
      <c r="E38" s="194">
        <v>280</v>
      </c>
      <c r="F38" s="194"/>
      <c r="G38" s="1229" t="s">
        <v>2666</v>
      </c>
      <c r="H38" s="1230"/>
      <c r="I38" s="1230"/>
      <c r="J38" s="1230"/>
      <c r="K38" s="1230"/>
      <c r="L38" s="1231"/>
      <c r="N38" s="281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</row>
    <row r="39" spans="1:29" ht="12.75" customHeight="1">
      <c r="A39" s="1176"/>
      <c r="B39" s="1104" t="s">
        <v>2969</v>
      </c>
      <c r="C39" s="637"/>
      <c r="D39" s="638"/>
      <c r="E39" s="199">
        <v>500</v>
      </c>
      <c r="F39" s="199"/>
      <c r="G39" s="1021" t="s">
        <v>2668</v>
      </c>
      <c r="H39" s="1022"/>
      <c r="I39" s="1022"/>
      <c r="J39" s="1022"/>
      <c r="K39" s="1022"/>
      <c r="L39" s="1023"/>
      <c r="N39" s="278"/>
      <c r="AC39" s="32"/>
    </row>
    <row r="40" spans="1:29" ht="12.75" customHeight="1">
      <c r="A40" s="1176"/>
      <c r="B40" s="1104" t="s">
        <v>2970</v>
      </c>
      <c r="C40" s="637"/>
      <c r="D40" s="638"/>
      <c r="E40" s="199">
        <v>410</v>
      </c>
      <c r="F40" s="199"/>
      <c r="G40" s="1021" t="s">
        <v>2670</v>
      </c>
      <c r="H40" s="1022"/>
      <c r="I40" s="1022"/>
      <c r="J40" s="1022"/>
      <c r="K40" s="1022"/>
      <c r="L40" s="1023"/>
      <c r="N40" s="39"/>
      <c r="AC40" s="32"/>
    </row>
    <row r="41" spans="1:29" ht="12.75" customHeight="1">
      <c r="A41" s="1176"/>
      <c r="B41" s="1104" t="s">
        <v>2971</v>
      </c>
      <c r="C41" s="637"/>
      <c r="D41" s="638"/>
      <c r="E41" s="199">
        <v>480</v>
      </c>
      <c r="F41" s="199"/>
      <c r="G41" s="1021" t="s">
        <v>2672</v>
      </c>
      <c r="H41" s="1022"/>
      <c r="I41" s="1022"/>
      <c r="J41" s="1022"/>
      <c r="K41" s="1022"/>
      <c r="L41" s="1023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</row>
    <row r="42" spans="1:29" ht="12.75" customHeight="1">
      <c r="A42" s="1176"/>
      <c r="B42" s="1104" t="s">
        <v>2972</v>
      </c>
      <c r="C42" s="637"/>
      <c r="D42" s="638"/>
      <c r="E42" s="199">
        <v>550</v>
      </c>
      <c r="F42" s="199"/>
      <c r="G42" s="1021" t="s">
        <v>2674</v>
      </c>
      <c r="H42" s="1022"/>
      <c r="I42" s="1022"/>
      <c r="J42" s="1022"/>
      <c r="K42" s="1022"/>
      <c r="L42" s="1023"/>
    </row>
    <row r="43" spans="1:29" ht="12.75" customHeight="1">
      <c r="A43" s="1176"/>
      <c r="B43" s="1104" t="s">
        <v>2973</v>
      </c>
      <c r="C43" s="637"/>
      <c r="D43" s="638"/>
      <c r="E43" s="199">
        <v>370</v>
      </c>
      <c r="F43" s="199"/>
      <c r="G43" s="1021" t="s">
        <v>2676</v>
      </c>
      <c r="H43" s="1022"/>
      <c r="I43" s="1022"/>
      <c r="J43" s="1022"/>
      <c r="K43" s="1022"/>
      <c r="L43" s="1023"/>
    </row>
    <row r="44" spans="1:29" ht="12.75" customHeight="1">
      <c r="A44" s="1176"/>
      <c r="B44" s="1232" t="s">
        <v>2974</v>
      </c>
      <c r="C44" s="1233"/>
      <c r="D44" s="1234"/>
      <c r="E44" s="244">
        <v>500</v>
      </c>
      <c r="F44" s="244"/>
      <c r="G44" s="1108" t="s">
        <v>2678</v>
      </c>
      <c r="H44" s="1109"/>
      <c r="I44" s="1109"/>
      <c r="J44" s="1109"/>
      <c r="K44" s="1109"/>
      <c r="L44" s="1110"/>
      <c r="N44" s="278"/>
    </row>
    <row r="45" spans="1:29" ht="12.75" customHeight="1">
      <c r="A45" s="1177"/>
      <c r="B45" s="1205" t="s">
        <v>2615</v>
      </c>
      <c r="C45" s="1206"/>
      <c r="D45" s="1207"/>
      <c r="E45" s="148">
        <f>SUM(E36:E44)</f>
        <v>3820</v>
      </c>
      <c r="F45" s="160">
        <f>SUM(F36:F44)</f>
        <v>0</v>
      </c>
      <c r="G45" s="1018"/>
      <c r="H45" s="1019"/>
      <c r="I45" s="1019"/>
      <c r="J45" s="1019"/>
      <c r="K45" s="1019"/>
      <c r="L45" s="1020"/>
    </row>
    <row r="46" spans="1:29" ht="12.75" customHeight="1">
      <c r="A46" s="1176" t="s">
        <v>2681</v>
      </c>
      <c r="B46" s="1240" t="s">
        <v>2975</v>
      </c>
      <c r="C46" s="1235"/>
      <c r="D46" s="1241"/>
      <c r="E46" s="246">
        <v>280</v>
      </c>
      <c r="F46" s="246"/>
      <c r="G46" s="1242" t="s">
        <v>2682</v>
      </c>
      <c r="H46" s="1236"/>
      <c r="I46" s="1236"/>
      <c r="J46" s="1236"/>
      <c r="K46" s="1236"/>
      <c r="L46" s="1243"/>
    </row>
    <row r="47" spans="1:29" ht="12.75" customHeight="1">
      <c r="A47" s="1176"/>
      <c r="B47" s="1200" t="s">
        <v>2976</v>
      </c>
      <c r="C47" s="1201"/>
      <c r="D47" s="1244"/>
      <c r="E47" s="199">
        <v>360</v>
      </c>
      <c r="F47" s="199"/>
      <c r="G47" s="1021" t="s">
        <v>2684</v>
      </c>
      <c r="H47" s="1022"/>
      <c r="I47" s="1022"/>
      <c r="J47" s="1022"/>
      <c r="K47" s="1022"/>
      <c r="L47" s="1023"/>
    </row>
    <row r="48" spans="1:29" ht="12.75" customHeight="1">
      <c r="A48" s="1176"/>
      <c r="B48" s="1237" t="s">
        <v>2977</v>
      </c>
      <c r="C48" s="1238"/>
      <c r="D48" s="1239"/>
      <c r="E48" s="194">
        <v>420</v>
      </c>
      <c r="F48" s="194"/>
      <c r="G48" s="1229" t="s">
        <v>2685</v>
      </c>
      <c r="H48" s="1230"/>
      <c r="I48" s="1230"/>
      <c r="J48" s="1230"/>
      <c r="K48" s="1230"/>
      <c r="L48" s="1231"/>
    </row>
    <row r="49" spans="1:27" ht="12.75" customHeight="1">
      <c r="A49" s="1176"/>
      <c r="B49" s="1104" t="s">
        <v>2978</v>
      </c>
      <c r="C49" s="637"/>
      <c r="D49" s="638"/>
      <c r="E49" s="199">
        <v>450</v>
      </c>
      <c r="F49" s="199"/>
      <c r="G49" s="1021" t="s">
        <v>2686</v>
      </c>
      <c r="H49" s="1022"/>
      <c r="I49" s="1022"/>
      <c r="J49" s="1022"/>
      <c r="K49" s="1022"/>
      <c r="L49" s="1023"/>
    </row>
    <row r="50" spans="1:27" ht="12.75" customHeight="1">
      <c r="A50" s="1176"/>
      <c r="B50" s="1104" t="s">
        <v>2979</v>
      </c>
      <c r="C50" s="637"/>
      <c r="D50" s="638"/>
      <c r="E50" s="199">
        <v>520</v>
      </c>
      <c r="F50" s="199"/>
      <c r="G50" s="1021" t="s">
        <v>2688</v>
      </c>
      <c r="H50" s="1022"/>
      <c r="I50" s="1022"/>
      <c r="J50" s="1022"/>
      <c r="K50" s="1022"/>
      <c r="L50" s="1023"/>
    </row>
    <row r="51" spans="1:27" ht="12.75" customHeight="1">
      <c r="A51" s="1176"/>
      <c r="B51" s="1104" t="s">
        <v>2980</v>
      </c>
      <c r="C51" s="637"/>
      <c r="D51" s="638"/>
      <c r="E51" s="199">
        <v>320</v>
      </c>
      <c r="F51" s="199"/>
      <c r="G51" s="1021" t="s">
        <v>2689</v>
      </c>
      <c r="H51" s="1022"/>
      <c r="I51" s="1022"/>
      <c r="J51" s="1022"/>
      <c r="K51" s="1022"/>
      <c r="L51" s="1023"/>
    </row>
    <row r="52" spans="1:27" ht="12.75" customHeight="1">
      <c r="A52" s="1176"/>
      <c r="B52" s="1104" t="s">
        <v>2981</v>
      </c>
      <c r="C52" s="637"/>
      <c r="D52" s="638"/>
      <c r="E52" s="199">
        <v>480</v>
      </c>
      <c r="F52" s="199"/>
      <c r="G52" s="1021" t="s">
        <v>2690</v>
      </c>
      <c r="H52" s="1022"/>
      <c r="I52" s="1022"/>
      <c r="J52" s="1022"/>
      <c r="K52" s="1022"/>
      <c r="L52" s="1023"/>
    </row>
    <row r="53" spans="1:27" ht="12.75" customHeight="1">
      <c r="A53" s="1176"/>
      <c r="B53" s="1104" t="s">
        <v>2982</v>
      </c>
      <c r="C53" s="637"/>
      <c r="D53" s="638"/>
      <c r="E53" s="199">
        <v>450</v>
      </c>
      <c r="F53" s="199"/>
      <c r="G53" s="1021" t="s">
        <v>2691</v>
      </c>
      <c r="H53" s="1022"/>
      <c r="I53" s="1022"/>
      <c r="J53" s="1022"/>
      <c r="K53" s="1022"/>
      <c r="L53" s="1023"/>
    </row>
    <row r="54" spans="1:27" ht="12.75" customHeight="1">
      <c r="A54" s="1176"/>
      <c r="B54" s="1104" t="s">
        <v>2983</v>
      </c>
      <c r="C54" s="637"/>
      <c r="D54" s="638"/>
      <c r="E54" s="199">
        <v>330</v>
      </c>
      <c r="F54" s="199"/>
      <c r="G54" s="1021" t="s">
        <v>2692</v>
      </c>
      <c r="H54" s="1022"/>
      <c r="I54" s="1022"/>
      <c r="J54" s="1022"/>
      <c r="K54" s="1022"/>
      <c r="L54" s="1023"/>
    </row>
    <row r="55" spans="1:27" ht="12.75" customHeight="1">
      <c r="A55" s="1176"/>
      <c r="B55" s="1232" t="s">
        <v>2984</v>
      </c>
      <c r="C55" s="1233"/>
      <c r="D55" s="1234"/>
      <c r="E55" s="244">
        <v>620</v>
      </c>
      <c r="F55" s="244"/>
      <c r="G55" s="1108" t="s">
        <v>2693</v>
      </c>
      <c r="H55" s="1109"/>
      <c r="I55" s="1109"/>
      <c r="J55" s="1109"/>
      <c r="K55" s="1109"/>
      <c r="L55" s="1110"/>
    </row>
    <row r="56" spans="1:27" ht="12.75" customHeight="1">
      <c r="A56" s="1176"/>
      <c r="B56" s="1205" t="s">
        <v>2615</v>
      </c>
      <c r="C56" s="1206"/>
      <c r="D56" s="1207"/>
      <c r="E56" s="148">
        <f>SUM(E46:E55)</f>
        <v>4230</v>
      </c>
      <c r="F56" s="160">
        <f>SUM(F46:F55)</f>
        <v>0</v>
      </c>
      <c r="G56" s="1018"/>
      <c r="H56" s="1019"/>
      <c r="I56" s="1019"/>
      <c r="J56" s="1019"/>
      <c r="K56" s="1019"/>
      <c r="L56" s="1020"/>
    </row>
    <row r="57" spans="1:27" ht="12.75" customHeight="1">
      <c r="A57" s="204"/>
      <c r="B57" s="821"/>
      <c r="C57" s="821"/>
      <c r="D57" s="821"/>
      <c r="E57" s="218"/>
      <c r="F57" s="218"/>
      <c r="G57" s="1084"/>
      <c r="H57" s="1084"/>
      <c r="I57" s="1084"/>
      <c r="J57" s="1084"/>
      <c r="K57" s="1084"/>
      <c r="L57" s="1084"/>
    </row>
    <row r="58" spans="1:27" ht="12.75" customHeight="1"/>
    <row r="59" spans="1:27" ht="12.75" customHeight="1"/>
    <row r="60" spans="1:27" ht="12.75" customHeight="1">
      <c r="A60" s="1071" t="s">
        <v>28</v>
      </c>
      <c r="B60" s="1071"/>
      <c r="C60" s="1071"/>
      <c r="D60" s="1071"/>
      <c r="E60" s="1071"/>
      <c r="F60" s="1071"/>
      <c r="G60" s="1071"/>
      <c r="H60" s="1071"/>
      <c r="I60" s="1071"/>
      <c r="J60" s="1071"/>
      <c r="K60" s="1071"/>
      <c r="L60" s="1071"/>
      <c r="M60" s="1071"/>
      <c r="N60" s="1071"/>
      <c r="O60" s="1071"/>
      <c r="P60" s="1071"/>
      <c r="Q60" s="1071"/>
      <c r="R60" s="1071"/>
      <c r="S60" s="1071"/>
      <c r="T60" s="1071"/>
      <c r="U60" s="1071"/>
      <c r="V60" s="1071"/>
      <c r="W60" s="1071"/>
      <c r="X60" s="1071"/>
      <c r="Y60" s="1071"/>
      <c r="Z60" s="18"/>
      <c r="AA60" s="18"/>
    </row>
    <row r="61" spans="1:27" ht="12.75" customHeight="1"/>
    <row r="62" spans="1:27" ht="12.75" customHeight="1"/>
    <row r="63" spans="1:27" ht="12.75" customHeight="1"/>
    <row r="64" spans="1:2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sheetProtection sheet="1" objects="1" scenarios="1"/>
  <mergeCells count="180">
    <mergeCell ref="A60:Y60"/>
    <mergeCell ref="B57:D57"/>
    <mergeCell ref="G57:L57"/>
    <mergeCell ref="B55:D55"/>
    <mergeCell ref="G55:L55"/>
    <mergeCell ref="G42:L42"/>
    <mergeCell ref="B43:D43"/>
    <mergeCell ref="G43:L43"/>
    <mergeCell ref="G48:L48"/>
    <mergeCell ref="B49:D49"/>
    <mergeCell ref="G49:L49"/>
    <mergeCell ref="A46:A56"/>
    <mergeCell ref="B46:D46"/>
    <mergeCell ref="G46:L46"/>
    <mergeCell ref="B47:D47"/>
    <mergeCell ref="G47:L47"/>
    <mergeCell ref="B48:D48"/>
    <mergeCell ref="B52:D52"/>
    <mergeCell ref="G52:L52"/>
    <mergeCell ref="B53:D53"/>
    <mergeCell ref="G53:L53"/>
    <mergeCell ref="B50:D50"/>
    <mergeCell ref="G50:L50"/>
    <mergeCell ref="B51:D51"/>
    <mergeCell ref="G51:L51"/>
    <mergeCell ref="B56:D56"/>
    <mergeCell ref="G56:L56"/>
    <mergeCell ref="B54:D54"/>
    <mergeCell ref="G54:L54"/>
    <mergeCell ref="B35:D35"/>
    <mergeCell ref="G35:L35"/>
    <mergeCell ref="B32:D32"/>
    <mergeCell ref="G32:L32"/>
    <mergeCell ref="B33:D33"/>
    <mergeCell ref="G33:L33"/>
    <mergeCell ref="A36:A45"/>
    <mergeCell ref="B36:D36"/>
    <mergeCell ref="G36:L36"/>
    <mergeCell ref="B37:D37"/>
    <mergeCell ref="G37:L37"/>
    <mergeCell ref="B40:D40"/>
    <mergeCell ref="G40:L40"/>
    <mergeCell ref="B41:D41"/>
    <mergeCell ref="G41:L41"/>
    <mergeCell ref="B38:D38"/>
    <mergeCell ref="G38:L38"/>
    <mergeCell ref="B39:D39"/>
    <mergeCell ref="G39:L39"/>
    <mergeCell ref="B44:D44"/>
    <mergeCell ref="G44:L44"/>
    <mergeCell ref="B45:D45"/>
    <mergeCell ref="G45:L45"/>
    <mergeCell ref="B42:D42"/>
    <mergeCell ref="A26:A35"/>
    <mergeCell ref="B26:D26"/>
    <mergeCell ref="G26:L26"/>
    <mergeCell ref="O26:Q26"/>
    <mergeCell ref="T26:Y26"/>
    <mergeCell ref="B27:D27"/>
    <mergeCell ref="G27:L27"/>
    <mergeCell ref="O27:Q27"/>
    <mergeCell ref="T27:Y27"/>
    <mergeCell ref="B30:D30"/>
    <mergeCell ref="G30:L30"/>
    <mergeCell ref="O30:Q30"/>
    <mergeCell ref="T30:Y30"/>
    <mergeCell ref="B31:D31"/>
    <mergeCell ref="G31:L31"/>
    <mergeCell ref="B28:D28"/>
    <mergeCell ref="G28:L28"/>
    <mergeCell ref="T28:Y28"/>
    <mergeCell ref="B29:D29"/>
    <mergeCell ref="G29:L29"/>
    <mergeCell ref="O29:Q29"/>
    <mergeCell ref="T29:Y29"/>
    <mergeCell ref="B34:D34"/>
    <mergeCell ref="G34:L34"/>
    <mergeCell ref="B24:D24"/>
    <mergeCell ref="G24:L24"/>
    <mergeCell ref="O24:Q24"/>
    <mergeCell ref="T24:Y24"/>
    <mergeCell ref="B25:D25"/>
    <mergeCell ref="G25:L25"/>
    <mergeCell ref="O25:Q25"/>
    <mergeCell ref="T25:Y25"/>
    <mergeCell ref="B22:D22"/>
    <mergeCell ref="G22:L22"/>
    <mergeCell ref="O22:Q22"/>
    <mergeCell ref="T22:Y22"/>
    <mergeCell ref="B23:D23"/>
    <mergeCell ref="G23:L23"/>
    <mergeCell ref="O23:Q23"/>
    <mergeCell ref="T23:Y23"/>
    <mergeCell ref="B20:D20"/>
    <mergeCell ref="G20:L20"/>
    <mergeCell ref="O20:Q20"/>
    <mergeCell ref="T20:Y20"/>
    <mergeCell ref="B21:D21"/>
    <mergeCell ref="G21:L21"/>
    <mergeCell ref="O21:Q21"/>
    <mergeCell ref="T21:Y21"/>
    <mergeCell ref="O18:Q18"/>
    <mergeCell ref="T18:Y18"/>
    <mergeCell ref="B19:D19"/>
    <mergeCell ref="G19:L19"/>
    <mergeCell ref="O19:Q19"/>
    <mergeCell ref="T19:Y19"/>
    <mergeCell ref="N14:N22"/>
    <mergeCell ref="B11:D11"/>
    <mergeCell ref="G11:L11"/>
    <mergeCell ref="O11:Q11"/>
    <mergeCell ref="T11:Y11"/>
    <mergeCell ref="N6:N13"/>
    <mergeCell ref="A14:A25"/>
    <mergeCell ref="B14:D14"/>
    <mergeCell ref="G14:L14"/>
    <mergeCell ref="O14:Q14"/>
    <mergeCell ref="T14:Y14"/>
    <mergeCell ref="B15:D15"/>
    <mergeCell ref="G15:L15"/>
    <mergeCell ref="O15:Q15"/>
    <mergeCell ref="T15:Y15"/>
    <mergeCell ref="B16:D16"/>
    <mergeCell ref="G16:L16"/>
    <mergeCell ref="O16:Q16"/>
    <mergeCell ref="T16:Y16"/>
    <mergeCell ref="B17:D17"/>
    <mergeCell ref="G17:L17"/>
    <mergeCell ref="O17:Q17"/>
    <mergeCell ref="T17:Y17"/>
    <mergeCell ref="B18:D18"/>
    <mergeCell ref="G18:L18"/>
    <mergeCell ref="G9:L9"/>
    <mergeCell ref="O9:Q9"/>
    <mergeCell ref="T9:Y9"/>
    <mergeCell ref="A6:A13"/>
    <mergeCell ref="B6:D6"/>
    <mergeCell ref="G6:L6"/>
    <mergeCell ref="O6:Q6"/>
    <mergeCell ref="T6:Y6"/>
    <mergeCell ref="B7:D7"/>
    <mergeCell ref="G7:L7"/>
    <mergeCell ref="O7:Q7"/>
    <mergeCell ref="T7:Y7"/>
    <mergeCell ref="B12:D12"/>
    <mergeCell ref="G12:L12"/>
    <mergeCell ref="O12:Q12"/>
    <mergeCell ref="T12:Y12"/>
    <mergeCell ref="B13:D13"/>
    <mergeCell ref="G13:L13"/>
    <mergeCell ref="O13:Q13"/>
    <mergeCell ref="T13:Y13"/>
    <mergeCell ref="B10:D10"/>
    <mergeCell ref="G10:L10"/>
    <mergeCell ref="O10:Q10"/>
    <mergeCell ref="T10:Y10"/>
    <mergeCell ref="T2:Y2"/>
    <mergeCell ref="N28:Q28"/>
    <mergeCell ref="A1:C1"/>
    <mergeCell ref="A2:C2"/>
    <mergeCell ref="D2:E2"/>
    <mergeCell ref="F2:G2"/>
    <mergeCell ref="J2:L2"/>
    <mergeCell ref="O2:P2"/>
    <mergeCell ref="W1:Y1"/>
    <mergeCell ref="D1:V1"/>
    <mergeCell ref="A3:C3"/>
    <mergeCell ref="D3:R3"/>
    <mergeCell ref="T3:X3"/>
    <mergeCell ref="T4:U4"/>
    <mergeCell ref="W4:X4"/>
    <mergeCell ref="B5:D5"/>
    <mergeCell ref="G5:L5"/>
    <mergeCell ref="O5:Q5"/>
    <mergeCell ref="T5:Y5"/>
    <mergeCell ref="B8:D8"/>
    <mergeCell ref="G8:L8"/>
    <mergeCell ref="O8:Q8"/>
    <mergeCell ref="T8:Y8"/>
    <mergeCell ref="B9:D9"/>
  </mergeCells>
  <phoneticPr fontId="23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A92"/>
  <sheetViews>
    <sheetView workbookViewId="0">
      <selection activeCell="S4" sqref="S4:T4"/>
    </sheetView>
  </sheetViews>
  <sheetFormatPr defaultRowHeight="11.25"/>
  <cols>
    <col min="1" max="3" width="3.125" style="6" customWidth="1"/>
    <col min="4" max="5" width="5.625" style="6" customWidth="1"/>
    <col min="6" max="6" width="5.125" style="6" customWidth="1"/>
    <col min="7" max="16" width="3.125" style="6" customWidth="1"/>
    <col min="17" max="17" width="4.125" style="6" customWidth="1"/>
    <col min="18" max="18" width="6.125" style="6" customWidth="1"/>
    <col min="19" max="19" width="5.75" style="6" customWidth="1"/>
    <col min="20" max="23" width="3.125" style="6" customWidth="1"/>
    <col min="24" max="24" width="2.75" style="6" customWidth="1"/>
    <col min="25" max="58" width="3.125" style="6" customWidth="1"/>
    <col min="59" max="16384" width="9" style="6"/>
  </cols>
  <sheetData>
    <row r="1" spans="1:24" s="1" customFormat="1" ht="18.75" customHeight="1">
      <c r="A1" s="1247" t="s">
        <v>2985</v>
      </c>
      <c r="B1" s="1247"/>
      <c r="C1" s="1247"/>
      <c r="D1" s="1203" t="s">
        <v>2596</v>
      </c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203"/>
      <c r="R1" s="1203"/>
      <c r="S1" s="1203"/>
      <c r="T1" s="1203"/>
      <c r="U1" s="1203"/>
      <c r="V1" s="1044" t="str">
        <f>集計表!AC1</f>
        <v>2020/6</v>
      </c>
      <c r="W1" s="1044"/>
      <c r="X1" s="1045"/>
    </row>
    <row r="2" spans="1:24" ht="18.75" customHeight="1">
      <c r="A2" s="722" t="s">
        <v>56</v>
      </c>
      <c r="B2" s="759"/>
      <c r="C2" s="723"/>
      <c r="D2" s="276"/>
      <c r="E2" s="1047">
        <f>SUM(N2-3)</f>
        <v>43985</v>
      </c>
      <c r="F2" s="1047"/>
      <c r="G2" s="2" t="s">
        <v>2597</v>
      </c>
      <c r="H2" s="2" t="s">
        <v>2986</v>
      </c>
      <c r="I2" s="1048">
        <f>SUM(E2+2)</f>
        <v>43987</v>
      </c>
      <c r="J2" s="1113"/>
      <c r="K2" s="1113"/>
      <c r="L2" s="240" t="s">
        <v>2598</v>
      </c>
      <c r="M2" s="3" t="s">
        <v>2987</v>
      </c>
      <c r="N2" s="1057">
        <f>申込書!C6</f>
        <v>43988</v>
      </c>
      <c r="O2" s="1057"/>
      <c r="P2" s="279" t="s">
        <v>2988</v>
      </c>
      <c r="Q2" s="277" t="s">
        <v>2989</v>
      </c>
      <c r="R2" s="187" t="s">
        <v>2990</v>
      </c>
      <c r="S2" s="1058">
        <f>申込書!C9</f>
        <v>0</v>
      </c>
      <c r="T2" s="1058"/>
      <c r="U2" s="1058"/>
      <c r="V2" s="1058"/>
      <c r="W2" s="1058"/>
      <c r="X2" s="1059"/>
    </row>
    <row r="3" spans="1:24" ht="18.75" customHeight="1">
      <c r="A3" s="760" t="s">
        <v>54</v>
      </c>
      <c r="B3" s="761"/>
      <c r="C3" s="762"/>
      <c r="D3" s="1053">
        <f>集計表!D3</f>
        <v>0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301"/>
      <c r="S3" s="1195">
        <f>SUM(集計表!N133+集計表!N251)</f>
        <v>0</v>
      </c>
      <c r="T3" s="1046"/>
      <c r="U3" s="1046"/>
      <c r="V3" s="1046"/>
      <c r="W3" s="1046"/>
      <c r="X3" s="280" t="s">
        <v>59</v>
      </c>
    </row>
    <row r="4" spans="1:24" ht="18.75" customHeight="1">
      <c r="S4" s="1019" t="s">
        <v>6</v>
      </c>
      <c r="T4" s="1019"/>
      <c r="U4" s="20" t="s">
        <v>2902</v>
      </c>
      <c r="V4" s="1114">
        <f>SUM(S18)</f>
        <v>0</v>
      </c>
      <c r="W4" s="1019"/>
      <c r="X4" s="6" t="s">
        <v>2903</v>
      </c>
    </row>
    <row r="5" spans="1:24" ht="12.75" customHeight="1">
      <c r="A5" s="22"/>
      <c r="B5" s="1049" t="s">
        <v>2904</v>
      </c>
      <c r="C5" s="1050"/>
      <c r="D5" s="1050"/>
      <c r="E5" s="162" t="s">
        <v>7</v>
      </c>
      <c r="F5" s="153" t="s">
        <v>8</v>
      </c>
      <c r="G5" s="1050" t="s">
        <v>2905</v>
      </c>
      <c r="H5" s="1050"/>
      <c r="I5" s="1050"/>
      <c r="J5" s="1050"/>
      <c r="K5" s="1050"/>
      <c r="L5" s="1061"/>
      <c r="N5" s="22"/>
      <c r="O5" s="1049" t="s">
        <v>2906</v>
      </c>
      <c r="P5" s="1050"/>
      <c r="Q5" s="1050"/>
      <c r="R5" s="162" t="s">
        <v>7</v>
      </c>
      <c r="S5" s="153" t="s">
        <v>8</v>
      </c>
      <c r="T5" s="1050" t="s">
        <v>2905</v>
      </c>
      <c r="U5" s="1050"/>
      <c r="V5" s="1050"/>
      <c r="W5" s="1050"/>
      <c r="X5" s="1050"/>
    </row>
    <row r="6" spans="1:24" ht="12.75" customHeight="1">
      <c r="A6" s="1072" t="s">
        <v>2601</v>
      </c>
      <c r="B6" s="1027" t="s">
        <v>2991</v>
      </c>
      <c r="C6" s="1028"/>
      <c r="D6" s="1029"/>
      <c r="E6" s="145">
        <v>470</v>
      </c>
      <c r="F6" s="145"/>
      <c r="G6" s="1021" t="s">
        <v>2602</v>
      </c>
      <c r="H6" s="1022"/>
      <c r="I6" s="1022"/>
      <c r="J6" s="1022"/>
      <c r="K6" s="1022"/>
      <c r="L6" s="1023"/>
      <c r="N6" s="1072" t="s">
        <v>3118</v>
      </c>
      <c r="O6" s="1027" t="s">
        <v>2992</v>
      </c>
      <c r="P6" s="1028"/>
      <c r="Q6" s="1029"/>
      <c r="R6" s="199">
        <v>640</v>
      </c>
      <c r="S6" s="199"/>
      <c r="T6" s="1151" t="s">
        <v>2993</v>
      </c>
      <c r="U6" s="1152"/>
      <c r="V6" s="1152"/>
      <c r="W6" s="1152"/>
      <c r="X6" s="1153"/>
    </row>
    <row r="7" spans="1:24" ht="12.75" customHeight="1">
      <c r="A7" s="1073"/>
      <c r="B7" s="1027" t="s">
        <v>2994</v>
      </c>
      <c r="C7" s="1028"/>
      <c r="D7" s="1029"/>
      <c r="E7" s="145">
        <v>180</v>
      </c>
      <c r="F7" s="145"/>
      <c r="G7" s="1021" t="s">
        <v>2604</v>
      </c>
      <c r="H7" s="1022"/>
      <c r="I7" s="1022"/>
      <c r="J7" s="1022"/>
      <c r="K7" s="1022"/>
      <c r="L7" s="1023"/>
      <c r="N7" s="1073"/>
      <c r="O7" s="1027" t="s">
        <v>2995</v>
      </c>
      <c r="P7" s="1028"/>
      <c r="Q7" s="1029"/>
      <c r="R7" s="199">
        <v>300</v>
      </c>
      <c r="S7" s="199"/>
      <c r="T7" s="1021" t="s">
        <v>2996</v>
      </c>
      <c r="U7" s="1022"/>
      <c r="V7" s="1022"/>
      <c r="W7" s="1022"/>
      <c r="X7" s="1023"/>
    </row>
    <row r="8" spans="1:24" ht="12.75" customHeight="1">
      <c r="A8" s="1073"/>
      <c r="B8" s="1027" t="s">
        <v>2997</v>
      </c>
      <c r="C8" s="1028"/>
      <c r="D8" s="1029"/>
      <c r="E8" s="145">
        <v>340</v>
      </c>
      <c r="F8" s="145"/>
      <c r="G8" s="1021" t="s">
        <v>2606</v>
      </c>
      <c r="H8" s="1022"/>
      <c r="I8" s="1022"/>
      <c r="J8" s="1022"/>
      <c r="K8" s="1022"/>
      <c r="L8" s="1023"/>
      <c r="N8" s="1073"/>
      <c r="O8" s="1027" t="s">
        <v>2998</v>
      </c>
      <c r="P8" s="1028"/>
      <c r="Q8" s="1029"/>
      <c r="R8" s="145"/>
      <c r="S8" s="145"/>
      <c r="T8" s="1021"/>
      <c r="U8" s="1022"/>
      <c r="V8" s="1022"/>
      <c r="W8" s="1022"/>
      <c r="X8" s="1023"/>
    </row>
    <row r="9" spans="1:24" ht="12.75" customHeight="1">
      <c r="A9" s="1073"/>
      <c r="B9" s="1027" t="s">
        <v>2999</v>
      </c>
      <c r="C9" s="1028"/>
      <c r="D9" s="1029"/>
      <c r="E9" s="145">
        <v>640</v>
      </c>
      <c r="F9" s="145"/>
      <c r="G9" s="1021" t="s">
        <v>2608</v>
      </c>
      <c r="H9" s="1022"/>
      <c r="I9" s="1022"/>
      <c r="J9" s="1022"/>
      <c r="K9" s="1022"/>
      <c r="L9" s="1023"/>
      <c r="N9" s="1073"/>
      <c r="O9" s="1027" t="s">
        <v>3000</v>
      </c>
      <c r="P9" s="1028"/>
      <c r="Q9" s="1029"/>
      <c r="R9" s="145"/>
      <c r="S9" s="145"/>
      <c r="T9" s="1021"/>
      <c r="U9" s="1022"/>
      <c r="V9" s="1022"/>
      <c r="W9" s="1022"/>
      <c r="X9" s="1023"/>
    </row>
    <row r="10" spans="1:24" ht="12.75" customHeight="1">
      <c r="A10" s="1073"/>
      <c r="B10" s="1027" t="s">
        <v>3001</v>
      </c>
      <c r="C10" s="1028"/>
      <c r="D10" s="1029"/>
      <c r="E10" s="145">
        <v>400</v>
      </c>
      <c r="F10" s="145"/>
      <c r="G10" s="1021" t="s">
        <v>2610</v>
      </c>
      <c r="H10" s="1022"/>
      <c r="I10" s="1022"/>
      <c r="J10" s="1022"/>
      <c r="K10" s="1022"/>
      <c r="L10" s="1023"/>
      <c r="N10" s="1073"/>
      <c r="O10" s="1027" t="s">
        <v>3002</v>
      </c>
      <c r="P10" s="1028"/>
      <c r="Q10" s="1029"/>
      <c r="R10" s="145"/>
      <c r="S10" s="145"/>
      <c r="T10" s="1021"/>
      <c r="U10" s="1022"/>
      <c r="V10" s="1022"/>
      <c r="W10" s="1022"/>
      <c r="X10" s="1023"/>
    </row>
    <row r="11" spans="1:24" ht="12.75" customHeight="1">
      <c r="A11" s="1073"/>
      <c r="B11" s="1115" t="s">
        <v>3003</v>
      </c>
      <c r="C11" s="1116"/>
      <c r="D11" s="1117"/>
      <c r="E11" s="241">
        <v>150</v>
      </c>
      <c r="F11" s="241"/>
      <c r="G11" s="1108" t="s">
        <v>2612</v>
      </c>
      <c r="H11" s="1109"/>
      <c r="I11" s="1109"/>
      <c r="J11" s="1109"/>
      <c r="K11" s="1109"/>
      <c r="L11" s="1110"/>
      <c r="N11" s="1073"/>
      <c r="O11" s="1027" t="s">
        <v>3004</v>
      </c>
      <c r="P11" s="1028"/>
      <c r="Q11" s="1029"/>
      <c r="R11" s="241"/>
      <c r="S11" s="241"/>
      <c r="T11" s="1108"/>
      <c r="U11" s="1109"/>
      <c r="V11" s="1109"/>
      <c r="W11" s="1109"/>
      <c r="X11" s="1110"/>
    </row>
    <row r="12" spans="1:24" ht="12.75" customHeight="1">
      <c r="A12" s="1073"/>
      <c r="B12" s="1104" t="s">
        <v>3005</v>
      </c>
      <c r="C12" s="637"/>
      <c r="D12" s="638"/>
      <c r="E12" s="199">
        <v>340</v>
      </c>
      <c r="F12" s="199"/>
      <c r="G12" s="1021" t="s">
        <v>2614</v>
      </c>
      <c r="H12" s="1022"/>
      <c r="I12" s="1022"/>
      <c r="J12" s="1022"/>
      <c r="K12" s="1022"/>
      <c r="L12" s="1023"/>
      <c r="N12" s="1073"/>
      <c r="O12" s="1027" t="s">
        <v>3006</v>
      </c>
      <c r="P12" s="1028"/>
      <c r="Q12" s="1029"/>
      <c r="R12" s="199"/>
      <c r="S12" s="199"/>
      <c r="T12" s="1021"/>
      <c r="U12" s="1022"/>
      <c r="V12" s="1022"/>
      <c r="W12" s="1022"/>
      <c r="X12" s="1023"/>
    </row>
    <row r="13" spans="1:24" ht="12.75" customHeight="1">
      <c r="A13" s="1073"/>
      <c r="B13" s="1226" t="s">
        <v>3007</v>
      </c>
      <c r="C13" s="1227"/>
      <c r="D13" s="1228"/>
      <c r="E13" s="167">
        <v>320</v>
      </c>
      <c r="F13" s="167"/>
      <c r="G13" s="1229" t="s">
        <v>2616</v>
      </c>
      <c r="H13" s="1230"/>
      <c r="I13" s="1230"/>
      <c r="J13" s="1230"/>
      <c r="K13" s="1230"/>
      <c r="L13" s="1231"/>
      <c r="N13" s="1073"/>
      <c r="O13" s="1027" t="s">
        <v>3008</v>
      </c>
      <c r="P13" s="1028"/>
      <c r="Q13" s="1029"/>
      <c r="R13" s="167"/>
      <c r="S13" s="167"/>
      <c r="T13" s="1229"/>
      <c r="U13" s="1230"/>
      <c r="V13" s="1230"/>
      <c r="W13" s="1230"/>
      <c r="X13" s="1231"/>
    </row>
    <row r="14" spans="1:24" ht="12.75" customHeight="1">
      <c r="A14" s="1073"/>
      <c r="B14" s="1115" t="s">
        <v>3009</v>
      </c>
      <c r="C14" s="1116"/>
      <c r="D14" s="1117"/>
      <c r="E14" s="241">
        <v>530</v>
      </c>
      <c r="F14" s="241"/>
      <c r="G14" s="1108" t="s">
        <v>2619</v>
      </c>
      <c r="H14" s="1109"/>
      <c r="I14" s="1109"/>
      <c r="J14" s="1109"/>
      <c r="K14" s="1109"/>
      <c r="L14" s="1110"/>
      <c r="N14" s="1073"/>
      <c r="O14" s="1027" t="s">
        <v>3010</v>
      </c>
      <c r="P14" s="1028"/>
      <c r="Q14" s="1029"/>
      <c r="R14" s="241"/>
      <c r="S14" s="241"/>
      <c r="T14" s="1108"/>
      <c r="U14" s="1109"/>
      <c r="V14" s="1109"/>
      <c r="W14" s="1109"/>
      <c r="X14" s="1110"/>
    </row>
    <row r="15" spans="1:24" ht="12.75" customHeight="1">
      <c r="A15" s="1073"/>
      <c r="B15" s="1205" t="s">
        <v>2615</v>
      </c>
      <c r="C15" s="1206"/>
      <c r="D15" s="1207"/>
      <c r="E15" s="160">
        <f>SUM(E6:E14)</f>
        <v>3370</v>
      </c>
      <c r="F15" s="160">
        <f>SUM(F6:F14)</f>
        <v>0</v>
      </c>
      <c r="G15" s="1018"/>
      <c r="H15" s="1019"/>
      <c r="I15" s="1019"/>
      <c r="J15" s="1019"/>
      <c r="K15" s="1019"/>
      <c r="L15" s="1020"/>
      <c r="N15" s="1074"/>
      <c r="O15" s="1205" t="s">
        <v>2615</v>
      </c>
      <c r="P15" s="1206"/>
      <c r="Q15" s="1207"/>
      <c r="R15" s="160">
        <f>SUM(R6:R14)</f>
        <v>940</v>
      </c>
      <c r="S15" s="160">
        <f>SUM(S6:S14)</f>
        <v>0</v>
      </c>
      <c r="T15" s="1018"/>
      <c r="U15" s="1019"/>
      <c r="V15" s="1019"/>
      <c r="W15" s="1019"/>
      <c r="X15" s="1020"/>
    </row>
    <row r="16" spans="1:24" ht="12.75" customHeight="1">
      <c r="A16" s="1072" t="s">
        <v>2622</v>
      </c>
      <c r="B16" s="1226" t="s">
        <v>3011</v>
      </c>
      <c r="C16" s="1227"/>
      <c r="D16" s="1228"/>
      <c r="E16" s="167">
        <v>450</v>
      </c>
      <c r="F16" s="167"/>
      <c r="G16" s="1229" t="s">
        <v>2623</v>
      </c>
      <c r="H16" s="1230"/>
      <c r="I16" s="1230"/>
      <c r="J16" s="1230"/>
      <c r="K16" s="1230"/>
      <c r="L16" s="1231"/>
      <c r="N16" s="47"/>
    </row>
    <row r="17" spans="1:24" ht="12.75" customHeight="1">
      <c r="A17" s="1073"/>
      <c r="B17" s="1027" t="s">
        <v>3012</v>
      </c>
      <c r="C17" s="1028"/>
      <c r="D17" s="1029"/>
      <c r="E17" s="145">
        <v>500</v>
      </c>
      <c r="F17" s="145"/>
      <c r="G17" s="1021" t="s">
        <v>2625</v>
      </c>
      <c r="H17" s="1022"/>
      <c r="I17" s="1022"/>
      <c r="J17" s="1022"/>
      <c r="K17" s="1022"/>
      <c r="L17" s="1023"/>
    </row>
    <row r="18" spans="1:24" ht="12.75" customHeight="1">
      <c r="A18" s="1073"/>
      <c r="B18" s="1027" t="s">
        <v>3013</v>
      </c>
      <c r="C18" s="1028"/>
      <c r="D18" s="1029"/>
      <c r="E18" s="145">
        <v>470</v>
      </c>
      <c r="F18" s="145"/>
      <c r="G18" s="1021" t="s">
        <v>2627</v>
      </c>
      <c r="H18" s="1022"/>
      <c r="I18" s="1022"/>
      <c r="J18" s="1022"/>
      <c r="K18" s="1022"/>
      <c r="L18" s="1023"/>
      <c r="N18" s="1009" t="s">
        <v>2687</v>
      </c>
      <c r="O18" s="1245"/>
      <c r="P18" s="1245"/>
      <c r="Q18" s="1246"/>
      <c r="R18" s="170">
        <f>SUM(R15,E15,E26,E35,E47)</f>
        <v>14990</v>
      </c>
      <c r="S18" s="170">
        <f>SUM(S15,F15,F26,F35,F47)</f>
        <v>0</v>
      </c>
    </row>
    <row r="19" spans="1:24" ht="12.75" customHeight="1">
      <c r="A19" s="1073"/>
      <c r="B19" s="1027" t="s">
        <v>3014</v>
      </c>
      <c r="C19" s="1028"/>
      <c r="D19" s="1029"/>
      <c r="E19" s="145">
        <v>450</v>
      </c>
      <c r="F19" s="145"/>
      <c r="G19" s="1021" t="s">
        <v>2629</v>
      </c>
      <c r="H19" s="1022"/>
      <c r="I19" s="1022"/>
      <c r="J19" s="1022"/>
      <c r="K19" s="1022"/>
      <c r="L19" s="1023"/>
    </row>
    <row r="20" spans="1:24" ht="12.75" customHeight="1">
      <c r="A20" s="1073"/>
      <c r="B20" s="1232" t="s">
        <v>3015</v>
      </c>
      <c r="C20" s="1233"/>
      <c r="D20" s="1234"/>
      <c r="E20" s="241">
        <v>210</v>
      </c>
      <c r="F20" s="241"/>
      <c r="G20" s="1108" t="s">
        <v>2631</v>
      </c>
      <c r="H20" s="1109"/>
      <c r="I20" s="1109"/>
      <c r="J20" s="1109"/>
      <c r="K20" s="1109"/>
      <c r="L20" s="1110"/>
    </row>
    <row r="21" spans="1:24" ht="12.75" customHeight="1">
      <c r="A21" s="1073"/>
      <c r="B21" s="1200" t="s">
        <v>3016</v>
      </c>
      <c r="C21" s="1201"/>
      <c r="D21" s="1202"/>
      <c r="E21" s="199">
        <v>350</v>
      </c>
      <c r="F21" s="199"/>
      <c r="G21" s="1021" t="s">
        <v>2633</v>
      </c>
      <c r="H21" s="1022"/>
      <c r="I21" s="1022"/>
      <c r="J21" s="1022"/>
      <c r="K21" s="1022"/>
      <c r="L21" s="1023"/>
    </row>
    <row r="22" spans="1:24" ht="12.75" customHeight="1">
      <c r="A22" s="1073"/>
      <c r="B22" s="1237" t="s">
        <v>3017</v>
      </c>
      <c r="C22" s="1238"/>
      <c r="D22" s="1239"/>
      <c r="E22" s="167">
        <v>440</v>
      </c>
      <c r="F22" s="167"/>
      <c r="G22" s="1229" t="s">
        <v>2635</v>
      </c>
      <c r="H22" s="1230"/>
      <c r="I22" s="1230"/>
      <c r="J22" s="1230"/>
      <c r="K22" s="1230"/>
      <c r="L22" s="1231"/>
    </row>
    <row r="23" spans="1:24" ht="12.75" customHeight="1">
      <c r="A23" s="1073"/>
      <c r="B23" s="1104" t="s">
        <v>3018</v>
      </c>
      <c r="C23" s="637"/>
      <c r="D23" s="638"/>
      <c r="E23" s="145">
        <v>180</v>
      </c>
      <c r="F23" s="145"/>
      <c r="G23" s="1021" t="s">
        <v>2637</v>
      </c>
      <c r="H23" s="1022"/>
      <c r="I23" s="1022"/>
      <c r="J23" s="1022"/>
      <c r="K23" s="1022"/>
      <c r="L23" s="1023"/>
    </row>
    <row r="24" spans="1:24" ht="12.75" customHeight="1">
      <c r="A24" s="1073"/>
      <c r="B24" s="1104" t="s">
        <v>3019</v>
      </c>
      <c r="C24" s="637"/>
      <c r="D24" s="638"/>
      <c r="E24" s="145">
        <v>510</v>
      </c>
      <c r="F24" s="145"/>
      <c r="G24" s="1021" t="s">
        <v>2639</v>
      </c>
      <c r="H24" s="1022"/>
      <c r="I24" s="1022"/>
      <c r="J24" s="1022"/>
      <c r="K24" s="1022"/>
      <c r="L24" s="1023"/>
      <c r="X24" s="197"/>
    </row>
    <row r="25" spans="1:24" ht="12.75" customHeight="1">
      <c r="A25" s="1073"/>
      <c r="B25" s="1232" t="s">
        <v>3020</v>
      </c>
      <c r="C25" s="1233"/>
      <c r="D25" s="1234"/>
      <c r="E25" s="241">
        <v>300</v>
      </c>
      <c r="F25" s="241"/>
      <c r="G25" s="1108" t="s">
        <v>2640</v>
      </c>
      <c r="H25" s="1109"/>
      <c r="I25" s="1109"/>
      <c r="J25" s="1109"/>
      <c r="K25" s="1109"/>
      <c r="L25" s="1110"/>
    </row>
    <row r="26" spans="1:24" ht="12.75" customHeight="1">
      <c r="A26" s="1074"/>
      <c r="B26" s="1205" t="s">
        <v>2615</v>
      </c>
      <c r="C26" s="1206"/>
      <c r="D26" s="1207"/>
      <c r="E26" s="160">
        <f>SUM(E16:E25)</f>
        <v>3860</v>
      </c>
      <c r="F26" s="160">
        <f>SUM(F16:F25)</f>
        <v>0</v>
      </c>
      <c r="G26" s="1018"/>
      <c r="H26" s="1019"/>
      <c r="I26" s="1019"/>
      <c r="J26" s="1019"/>
      <c r="K26" s="1019"/>
      <c r="L26" s="1020"/>
    </row>
    <row r="27" spans="1:24" ht="12.75" customHeight="1">
      <c r="A27" s="1073" t="s">
        <v>2644</v>
      </c>
      <c r="B27" s="1237" t="s">
        <v>3021</v>
      </c>
      <c r="C27" s="1238"/>
      <c r="D27" s="1239"/>
      <c r="E27" s="167">
        <v>690</v>
      </c>
      <c r="F27" s="167"/>
      <c r="G27" s="1229" t="s">
        <v>2645</v>
      </c>
      <c r="H27" s="1230"/>
      <c r="I27" s="1230"/>
      <c r="J27" s="1230"/>
      <c r="K27" s="1230"/>
      <c r="L27" s="1231"/>
    </row>
    <row r="28" spans="1:24" ht="12.75" customHeight="1">
      <c r="A28" s="1073"/>
      <c r="B28" s="1104" t="s">
        <v>3022</v>
      </c>
      <c r="C28" s="637"/>
      <c r="D28" s="638"/>
      <c r="E28" s="145">
        <v>550</v>
      </c>
      <c r="F28" s="145"/>
      <c r="G28" s="1021" t="s">
        <v>2647</v>
      </c>
      <c r="H28" s="1022"/>
      <c r="I28" s="1022"/>
      <c r="J28" s="1022"/>
      <c r="K28" s="1022"/>
      <c r="L28" s="1023"/>
    </row>
    <row r="29" spans="1:24" ht="12.75" customHeight="1">
      <c r="A29" s="1073"/>
      <c r="B29" s="1104" t="s">
        <v>3023</v>
      </c>
      <c r="C29" s="637"/>
      <c r="D29" s="638"/>
      <c r="E29" s="145">
        <v>320</v>
      </c>
      <c r="F29" s="145"/>
      <c r="G29" s="1021" t="s">
        <v>2649</v>
      </c>
      <c r="H29" s="1022"/>
      <c r="I29" s="1022"/>
      <c r="J29" s="1022"/>
      <c r="K29" s="1022"/>
      <c r="L29" s="1023"/>
    </row>
    <row r="30" spans="1:24" ht="12.75" customHeight="1">
      <c r="A30" s="1073"/>
      <c r="B30" s="1104" t="s">
        <v>3024</v>
      </c>
      <c r="C30" s="637"/>
      <c r="D30" s="638"/>
      <c r="E30" s="145">
        <v>350</v>
      </c>
      <c r="F30" s="145"/>
      <c r="G30" s="1021" t="s">
        <v>2651</v>
      </c>
      <c r="H30" s="1022"/>
      <c r="I30" s="1022"/>
      <c r="J30" s="1022"/>
      <c r="K30" s="1022"/>
      <c r="L30" s="1023"/>
    </row>
    <row r="31" spans="1:24" ht="12.75" customHeight="1">
      <c r="A31" s="1073"/>
      <c r="B31" s="1104" t="s">
        <v>3025</v>
      </c>
      <c r="C31" s="637"/>
      <c r="D31" s="638"/>
      <c r="E31" s="145">
        <v>580</v>
      </c>
      <c r="F31" s="145"/>
      <c r="G31" s="1021" t="s">
        <v>2653</v>
      </c>
      <c r="H31" s="1022"/>
      <c r="I31" s="1022"/>
      <c r="J31" s="1022"/>
      <c r="K31" s="1022"/>
      <c r="L31" s="1023"/>
    </row>
    <row r="32" spans="1:24" ht="12.75" customHeight="1">
      <c r="A32" s="1073"/>
      <c r="B32" s="1104" t="s">
        <v>3026</v>
      </c>
      <c r="C32" s="637"/>
      <c r="D32" s="638"/>
      <c r="E32" s="145">
        <v>450</v>
      </c>
      <c r="F32" s="145"/>
      <c r="G32" s="1021" t="s">
        <v>2655</v>
      </c>
      <c r="H32" s="1022"/>
      <c r="I32" s="1022"/>
      <c r="J32" s="1022"/>
      <c r="K32" s="1022"/>
      <c r="L32" s="1023"/>
    </row>
    <row r="33" spans="1:16" ht="12.75" customHeight="1">
      <c r="A33" s="1073"/>
      <c r="B33" s="1104" t="s">
        <v>3027</v>
      </c>
      <c r="C33" s="637"/>
      <c r="D33" s="638"/>
      <c r="E33" s="145">
        <v>330</v>
      </c>
      <c r="F33" s="145"/>
      <c r="G33" s="1021" t="s">
        <v>2657</v>
      </c>
      <c r="H33" s="1022"/>
      <c r="I33" s="1022"/>
      <c r="J33" s="1022"/>
      <c r="K33" s="1022"/>
      <c r="L33" s="1023"/>
    </row>
    <row r="34" spans="1:16" ht="12.75" customHeight="1">
      <c r="A34" s="1073"/>
      <c r="B34" s="1209" t="s">
        <v>3028</v>
      </c>
      <c r="C34" s="787"/>
      <c r="D34" s="788"/>
      <c r="E34" s="155">
        <v>260</v>
      </c>
      <c r="F34" s="155"/>
      <c r="G34" s="1040" t="s">
        <v>2659</v>
      </c>
      <c r="H34" s="1041"/>
      <c r="I34" s="1041"/>
      <c r="J34" s="1041"/>
      <c r="K34" s="1041"/>
      <c r="L34" s="1042"/>
    </row>
    <row r="35" spans="1:16" ht="12.75" customHeight="1">
      <c r="A35" s="1074"/>
      <c r="B35" s="1205" t="s">
        <v>2615</v>
      </c>
      <c r="C35" s="1206"/>
      <c r="D35" s="1207"/>
      <c r="E35" s="148">
        <f>SUM(E27:E34)</f>
        <v>3530</v>
      </c>
      <c r="F35" s="148">
        <f>SUM(F27:F34)</f>
        <v>0</v>
      </c>
      <c r="G35" s="1018"/>
      <c r="H35" s="1019"/>
      <c r="I35" s="1019"/>
      <c r="J35" s="1019"/>
      <c r="K35" s="1019"/>
      <c r="L35" s="1020"/>
    </row>
    <row r="36" spans="1:16" ht="12.75" customHeight="1">
      <c r="A36" s="1072" t="s">
        <v>2662</v>
      </c>
      <c r="B36" s="1208" t="s">
        <v>3029</v>
      </c>
      <c r="C36" s="915"/>
      <c r="D36" s="916"/>
      <c r="E36" s="147">
        <v>340</v>
      </c>
      <c r="F36" s="147"/>
      <c r="G36" s="1030" t="s">
        <v>2663</v>
      </c>
      <c r="H36" s="1031"/>
      <c r="I36" s="1031"/>
      <c r="J36" s="1031"/>
      <c r="K36" s="1031"/>
      <c r="L36" s="1032"/>
    </row>
    <row r="37" spans="1:16" ht="12.75" customHeight="1">
      <c r="A37" s="1073"/>
      <c r="B37" s="1104" t="s">
        <v>3030</v>
      </c>
      <c r="C37" s="637"/>
      <c r="D37" s="638"/>
      <c r="E37" s="145">
        <v>150</v>
      </c>
      <c r="F37" s="145"/>
      <c r="G37" s="1021" t="s">
        <v>2665</v>
      </c>
      <c r="H37" s="1022"/>
      <c r="I37" s="1022"/>
      <c r="J37" s="1022"/>
      <c r="K37" s="1022"/>
      <c r="L37" s="1023"/>
    </row>
    <row r="38" spans="1:16" ht="12.75" customHeight="1">
      <c r="A38" s="1073"/>
      <c r="B38" s="1104" t="s">
        <v>3031</v>
      </c>
      <c r="C38" s="637"/>
      <c r="D38" s="638"/>
      <c r="E38" s="145">
        <v>380</v>
      </c>
      <c r="F38" s="145"/>
      <c r="G38" s="1021" t="s">
        <v>2667</v>
      </c>
      <c r="H38" s="1022"/>
      <c r="I38" s="1022"/>
      <c r="J38" s="1022"/>
      <c r="K38" s="1022"/>
      <c r="L38" s="1023"/>
    </row>
    <row r="39" spans="1:16" ht="12.75" customHeight="1">
      <c r="A39" s="1073"/>
      <c r="B39" s="1104" t="s">
        <v>3032</v>
      </c>
      <c r="C39" s="637"/>
      <c r="D39" s="638"/>
      <c r="E39" s="145">
        <v>270</v>
      </c>
      <c r="F39" s="145"/>
      <c r="G39" s="1021" t="s">
        <v>2669</v>
      </c>
      <c r="H39" s="1022"/>
      <c r="I39" s="1022"/>
      <c r="J39" s="1022"/>
      <c r="K39" s="1022"/>
      <c r="L39" s="1023"/>
      <c r="P39" s="32"/>
    </row>
    <row r="40" spans="1:16" ht="12.75" customHeight="1">
      <c r="A40" s="1073"/>
      <c r="B40" s="1104" t="s">
        <v>3033</v>
      </c>
      <c r="C40" s="637"/>
      <c r="D40" s="638"/>
      <c r="E40" s="145">
        <v>370</v>
      </c>
      <c r="F40" s="145"/>
      <c r="G40" s="1021" t="s">
        <v>2671</v>
      </c>
      <c r="H40" s="1022"/>
      <c r="I40" s="1022"/>
      <c r="J40" s="1022"/>
      <c r="K40" s="1022"/>
      <c r="L40" s="1023"/>
      <c r="P40" s="32"/>
    </row>
    <row r="41" spans="1:16" ht="12.75" customHeight="1">
      <c r="A41" s="1073"/>
      <c r="B41" s="1104" t="s">
        <v>3034</v>
      </c>
      <c r="C41" s="637"/>
      <c r="D41" s="638"/>
      <c r="E41" s="145">
        <v>430</v>
      </c>
      <c r="F41" s="145"/>
      <c r="G41" s="1021" t="s">
        <v>2673</v>
      </c>
      <c r="H41" s="1022"/>
      <c r="I41" s="1022"/>
      <c r="J41" s="1022"/>
      <c r="K41" s="1022"/>
      <c r="L41" s="1023"/>
    </row>
    <row r="42" spans="1:16" ht="12.75" customHeight="1">
      <c r="A42" s="1073"/>
      <c r="B42" s="1104" t="s">
        <v>3035</v>
      </c>
      <c r="C42" s="637"/>
      <c r="D42" s="638"/>
      <c r="E42" s="145">
        <v>260</v>
      </c>
      <c r="F42" s="145"/>
      <c r="G42" s="1021" t="s">
        <v>2675</v>
      </c>
      <c r="H42" s="1022"/>
      <c r="I42" s="1022"/>
      <c r="J42" s="1022"/>
      <c r="K42" s="1022"/>
      <c r="L42" s="1023"/>
    </row>
    <row r="43" spans="1:16" ht="12.75" customHeight="1">
      <c r="A43" s="1073"/>
      <c r="B43" s="1104" t="s">
        <v>3036</v>
      </c>
      <c r="C43" s="637"/>
      <c r="D43" s="638"/>
      <c r="E43" s="145">
        <v>260</v>
      </c>
      <c r="F43" s="145"/>
      <c r="G43" s="1021" t="s">
        <v>2677</v>
      </c>
      <c r="H43" s="1022"/>
      <c r="I43" s="1022"/>
      <c r="J43" s="1022"/>
      <c r="K43" s="1022"/>
      <c r="L43" s="1023"/>
    </row>
    <row r="44" spans="1:16" ht="12.75" customHeight="1">
      <c r="A44" s="1073"/>
      <c r="B44" s="1104" t="s">
        <v>3037</v>
      </c>
      <c r="C44" s="637"/>
      <c r="D44" s="638"/>
      <c r="E44" s="145">
        <v>410</v>
      </c>
      <c r="F44" s="145"/>
      <c r="G44" s="1021" t="s">
        <v>2679</v>
      </c>
      <c r="H44" s="1022"/>
      <c r="I44" s="1022"/>
      <c r="J44" s="1022"/>
      <c r="K44" s="1022"/>
      <c r="L44" s="1023"/>
    </row>
    <row r="45" spans="1:16" ht="12.75" customHeight="1">
      <c r="A45" s="1073"/>
      <c r="B45" s="1104" t="s">
        <v>3038</v>
      </c>
      <c r="C45" s="637"/>
      <c r="D45" s="638"/>
      <c r="E45" s="145">
        <v>310</v>
      </c>
      <c r="F45" s="145"/>
      <c r="G45" s="1021" t="s">
        <v>2680</v>
      </c>
      <c r="H45" s="1022"/>
      <c r="I45" s="1022"/>
      <c r="J45" s="1022"/>
      <c r="K45" s="1022"/>
      <c r="L45" s="1023"/>
    </row>
    <row r="46" spans="1:16" ht="12.75" customHeight="1">
      <c r="A46" s="1073"/>
      <c r="B46" s="1232" t="s">
        <v>3039</v>
      </c>
      <c r="C46" s="1233"/>
      <c r="D46" s="1234"/>
      <c r="E46" s="241">
        <v>110</v>
      </c>
      <c r="F46" s="241"/>
      <c r="G46" s="1108" t="s">
        <v>2683</v>
      </c>
      <c r="H46" s="1109"/>
      <c r="I46" s="1109"/>
      <c r="J46" s="1109"/>
      <c r="K46" s="1109"/>
      <c r="L46" s="1110"/>
    </row>
    <row r="47" spans="1:16" ht="12.75" customHeight="1">
      <c r="A47" s="1074"/>
      <c r="B47" s="1205" t="s">
        <v>2615</v>
      </c>
      <c r="C47" s="1206"/>
      <c r="D47" s="1207"/>
      <c r="E47" s="160">
        <f>SUM(E36:E46)</f>
        <v>3290</v>
      </c>
      <c r="F47" s="160">
        <f>SUM(F36:F46)</f>
        <v>0</v>
      </c>
      <c r="G47" s="1018"/>
      <c r="H47" s="1019"/>
      <c r="I47" s="1019"/>
      <c r="J47" s="1019"/>
      <c r="K47" s="1019"/>
      <c r="L47" s="1020"/>
    </row>
    <row r="48" spans="1:16" ht="12.75" customHeight="1">
      <c r="A48" s="47"/>
      <c r="B48" s="1235"/>
      <c r="C48" s="1235"/>
      <c r="D48" s="1235"/>
      <c r="E48" s="183"/>
      <c r="F48" s="183"/>
      <c r="G48" s="1236"/>
      <c r="H48" s="1236"/>
      <c r="I48" s="1236"/>
      <c r="J48" s="1236"/>
      <c r="K48" s="1236"/>
      <c r="L48" s="1236"/>
    </row>
    <row r="49" spans="1:27" ht="12.75" customHeight="1"/>
    <row r="50" spans="1:27" ht="12.75" customHeight="1"/>
    <row r="51" spans="1:27" ht="12.75" customHeight="1"/>
    <row r="52" spans="1:27" ht="12.75" customHeight="1"/>
    <row r="53" spans="1:27" ht="12.75" customHeight="1"/>
    <row r="54" spans="1:27" ht="12.75" customHeight="1"/>
    <row r="55" spans="1:27" ht="12.75" customHeight="1"/>
    <row r="56" spans="1:27" ht="12.75" customHeight="1"/>
    <row r="57" spans="1:27" ht="12.75" customHeight="1"/>
    <row r="58" spans="1:27" ht="12.75" customHeight="1"/>
    <row r="59" spans="1:27" ht="12.75" customHeight="1">
      <c r="A59" s="1071" t="s">
        <v>28</v>
      </c>
      <c r="B59" s="1071"/>
      <c r="C59" s="1071"/>
      <c r="D59" s="1071"/>
      <c r="E59" s="1071"/>
      <c r="F59" s="1071"/>
      <c r="G59" s="1071"/>
      <c r="H59" s="1071"/>
      <c r="I59" s="1071"/>
      <c r="J59" s="1071"/>
      <c r="K59" s="1071"/>
      <c r="L59" s="1071"/>
      <c r="M59" s="1071"/>
      <c r="N59" s="1071"/>
      <c r="O59" s="1071"/>
      <c r="P59" s="1071"/>
      <c r="Q59" s="1071"/>
      <c r="R59" s="1071"/>
      <c r="S59" s="1071"/>
      <c r="T59" s="1071"/>
      <c r="U59" s="1071"/>
      <c r="V59" s="1071"/>
      <c r="W59" s="1071"/>
      <c r="X59" s="1071"/>
      <c r="Y59" s="18"/>
      <c r="Z59" s="18"/>
      <c r="AA59" s="18"/>
    </row>
    <row r="60" spans="1:27" ht="12.75" customHeight="1"/>
    <row r="61" spans="1:27" ht="12.75" customHeight="1"/>
    <row r="62" spans="1:27" ht="12.75" customHeight="1"/>
    <row r="63" spans="1:27" ht="12.75" customHeight="1"/>
    <row r="64" spans="1:2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130">
    <mergeCell ref="A59:X59"/>
    <mergeCell ref="A1:C1"/>
    <mergeCell ref="D1:U1"/>
    <mergeCell ref="V1:X1"/>
    <mergeCell ref="A2:C2"/>
    <mergeCell ref="E2:F2"/>
    <mergeCell ref="I2:K2"/>
    <mergeCell ref="N2:O2"/>
    <mergeCell ref="S2:X2"/>
    <mergeCell ref="A3:C3"/>
    <mergeCell ref="D3:Q3"/>
    <mergeCell ref="S3:W3"/>
    <mergeCell ref="S4:T4"/>
    <mergeCell ref="V4:W4"/>
    <mergeCell ref="B5:D5"/>
    <mergeCell ref="G5:L5"/>
    <mergeCell ref="O5:Q5"/>
    <mergeCell ref="T5:X5"/>
    <mergeCell ref="A6:A15"/>
    <mergeCell ref="B6:D6"/>
    <mergeCell ref="G6:L6"/>
    <mergeCell ref="N6:N15"/>
    <mergeCell ref="O6:Q6"/>
    <mergeCell ref="T6:X6"/>
    <mergeCell ref="B7:D7"/>
    <mergeCell ref="G7:L7"/>
    <mergeCell ref="O7:Q7"/>
    <mergeCell ref="T7:X7"/>
    <mergeCell ref="B10:D10"/>
    <mergeCell ref="G10:L10"/>
    <mergeCell ref="O10:Q10"/>
    <mergeCell ref="T10:X10"/>
    <mergeCell ref="B11:D11"/>
    <mergeCell ref="G11:L11"/>
    <mergeCell ref="O11:Q11"/>
    <mergeCell ref="T11:X11"/>
    <mergeCell ref="B8:D8"/>
    <mergeCell ref="G8:L8"/>
    <mergeCell ref="O8:Q8"/>
    <mergeCell ref="T8:X8"/>
    <mergeCell ref="B9:D9"/>
    <mergeCell ref="G9:L9"/>
    <mergeCell ref="O9:Q9"/>
    <mergeCell ref="T9:X9"/>
    <mergeCell ref="B14:D14"/>
    <mergeCell ref="G14:L14"/>
    <mergeCell ref="O14:Q14"/>
    <mergeCell ref="T14:X14"/>
    <mergeCell ref="B15:D15"/>
    <mergeCell ref="G15:L15"/>
    <mergeCell ref="O15:Q15"/>
    <mergeCell ref="T15:X15"/>
    <mergeCell ref="B12:D12"/>
    <mergeCell ref="G12:L12"/>
    <mergeCell ref="O12:Q12"/>
    <mergeCell ref="T12:X12"/>
    <mergeCell ref="B13:D13"/>
    <mergeCell ref="G13:L13"/>
    <mergeCell ref="O13:Q13"/>
    <mergeCell ref="T13:X13"/>
    <mergeCell ref="A16:A26"/>
    <mergeCell ref="B16:D16"/>
    <mergeCell ref="G16:L16"/>
    <mergeCell ref="B17:D17"/>
    <mergeCell ref="G17:L17"/>
    <mergeCell ref="B18:D18"/>
    <mergeCell ref="G18:L18"/>
    <mergeCell ref="B22:D22"/>
    <mergeCell ref="G22:L22"/>
    <mergeCell ref="B23:D23"/>
    <mergeCell ref="B31:D31"/>
    <mergeCell ref="G23:L23"/>
    <mergeCell ref="B24:D24"/>
    <mergeCell ref="G24:L24"/>
    <mergeCell ref="B25:D25"/>
    <mergeCell ref="G25:L25"/>
    <mergeCell ref="B26:D26"/>
    <mergeCell ref="G26:L26"/>
    <mergeCell ref="N18:Q18"/>
    <mergeCell ref="B19:D19"/>
    <mergeCell ref="G19:L19"/>
    <mergeCell ref="B20:D20"/>
    <mergeCell ref="G20:L20"/>
    <mergeCell ref="B21:D21"/>
    <mergeCell ref="G21:L21"/>
    <mergeCell ref="A36:A47"/>
    <mergeCell ref="B36:D36"/>
    <mergeCell ref="G36:L36"/>
    <mergeCell ref="B37:D37"/>
    <mergeCell ref="G37:L37"/>
    <mergeCell ref="B38:D38"/>
    <mergeCell ref="G38:L38"/>
    <mergeCell ref="B39:D39"/>
    <mergeCell ref="G31:L31"/>
    <mergeCell ref="B32:D32"/>
    <mergeCell ref="G32:L32"/>
    <mergeCell ref="B33:D33"/>
    <mergeCell ref="G33:L33"/>
    <mergeCell ref="B34:D34"/>
    <mergeCell ref="G34:L34"/>
    <mergeCell ref="A27:A35"/>
    <mergeCell ref="B27:D27"/>
    <mergeCell ref="G27:L27"/>
    <mergeCell ref="B28:D28"/>
    <mergeCell ref="G28:L28"/>
    <mergeCell ref="B29:D29"/>
    <mergeCell ref="G29:L29"/>
    <mergeCell ref="B30:D30"/>
    <mergeCell ref="G30:L30"/>
    <mergeCell ref="G39:L39"/>
    <mergeCell ref="B40:D40"/>
    <mergeCell ref="G40:L40"/>
    <mergeCell ref="B41:D41"/>
    <mergeCell ref="G41:L41"/>
    <mergeCell ref="B42:D42"/>
    <mergeCell ref="G42:L42"/>
    <mergeCell ref="B35:D35"/>
    <mergeCell ref="G35:L35"/>
    <mergeCell ref="B46:D46"/>
    <mergeCell ref="G46:L46"/>
    <mergeCell ref="B47:D47"/>
    <mergeCell ref="G47:L47"/>
    <mergeCell ref="B48:D48"/>
    <mergeCell ref="G48:L48"/>
    <mergeCell ref="B43:D43"/>
    <mergeCell ref="G43:L43"/>
    <mergeCell ref="B44:D44"/>
    <mergeCell ref="G44:L44"/>
    <mergeCell ref="B45:D45"/>
    <mergeCell ref="G45:L45"/>
  </mergeCells>
  <phoneticPr fontId="2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B92"/>
  <sheetViews>
    <sheetView workbookViewId="0">
      <selection activeCell="Q21" sqref="Q21"/>
    </sheetView>
  </sheetViews>
  <sheetFormatPr defaultRowHeight="11.25"/>
  <cols>
    <col min="1" max="1" width="4.625" style="6" customWidth="1"/>
    <col min="2" max="4" width="3.125" style="6" customWidth="1"/>
    <col min="5" max="6" width="5.625" style="6" customWidth="1"/>
    <col min="7" max="8" width="3.125" style="6" customWidth="1"/>
    <col min="9" max="9" width="2.375" style="6" customWidth="1"/>
    <col min="10" max="10" width="3.125" style="6" customWidth="1"/>
    <col min="11" max="11" width="5.125" style="6" customWidth="1"/>
    <col min="12" max="12" width="3.125" style="6" customWidth="1"/>
    <col min="13" max="13" width="4.5" style="6" customWidth="1"/>
    <col min="14" max="16" width="3.125" style="6" customWidth="1"/>
    <col min="17" max="18" width="5.625" style="6" customWidth="1"/>
    <col min="19" max="23" width="3.125" style="6" customWidth="1"/>
    <col min="24" max="24" width="2.75" style="6" customWidth="1"/>
    <col min="25" max="59" width="3.125" style="6" customWidth="1"/>
    <col min="60" max="16384" width="9" style="6"/>
  </cols>
  <sheetData>
    <row r="1" spans="1:24" s="1" customFormat="1" ht="18.75" customHeight="1">
      <c r="A1" s="1250" t="s">
        <v>2594</v>
      </c>
      <c r="B1" s="1247"/>
      <c r="C1" s="1247"/>
      <c r="D1" s="1252" t="s">
        <v>2696</v>
      </c>
      <c r="E1" s="1252"/>
      <c r="F1" s="1251" t="s">
        <v>2596</v>
      </c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203"/>
      <c r="R1" s="1203"/>
      <c r="S1" s="1203"/>
      <c r="T1" s="1203"/>
      <c r="U1" s="1203"/>
      <c r="V1" s="1044" t="str">
        <f>集計表!AC1</f>
        <v>2020/6</v>
      </c>
      <c r="W1" s="1044"/>
      <c r="X1" s="1045"/>
    </row>
    <row r="2" spans="1:24" ht="18.75" customHeight="1">
      <c r="A2" s="722" t="s">
        <v>56</v>
      </c>
      <c r="B2" s="759"/>
      <c r="C2" s="723"/>
      <c r="D2" s="768"/>
      <c r="E2" s="768"/>
      <c r="F2" s="1047">
        <f>SUM(N2-3)</f>
        <v>43985</v>
      </c>
      <c r="G2" s="1047"/>
      <c r="H2" s="2" t="s">
        <v>2597</v>
      </c>
      <c r="I2" s="2" t="s">
        <v>13</v>
      </c>
      <c r="J2" s="1048">
        <f>SUM(F2+2)</f>
        <v>43987</v>
      </c>
      <c r="K2" s="1113"/>
      <c r="L2" s="240" t="s">
        <v>2598</v>
      </c>
      <c r="M2" s="3" t="s">
        <v>14</v>
      </c>
      <c r="N2" s="1057">
        <f>申込書!C6</f>
        <v>43988</v>
      </c>
      <c r="O2" s="1057"/>
      <c r="P2" s="235" t="s">
        <v>18</v>
      </c>
      <c r="Q2" s="225" t="s">
        <v>19</v>
      </c>
      <c r="R2" s="187" t="s">
        <v>20</v>
      </c>
      <c r="S2" s="1204">
        <f>申込書!C9</f>
        <v>0</v>
      </c>
      <c r="T2" s="1058"/>
      <c r="U2" s="1058"/>
      <c r="V2" s="1058"/>
      <c r="W2" s="1058"/>
      <c r="X2" s="1059"/>
    </row>
    <row r="3" spans="1:24" ht="18.75" customHeight="1">
      <c r="A3" s="760" t="s">
        <v>54</v>
      </c>
      <c r="B3" s="761"/>
      <c r="C3" s="762"/>
      <c r="D3" s="1053">
        <f>集計表!D3</f>
        <v>0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5"/>
      <c r="R3" s="187" t="s">
        <v>58</v>
      </c>
      <c r="S3" s="1195">
        <f>SUM(集計表!N133+集計表!N251)</f>
        <v>0</v>
      </c>
      <c r="T3" s="1046"/>
      <c r="U3" s="1046"/>
      <c r="V3" s="1046"/>
      <c r="W3" s="1046"/>
      <c r="X3" s="238" t="s">
        <v>59</v>
      </c>
    </row>
    <row r="4" spans="1:24" ht="18.75" customHeight="1">
      <c r="S4" s="1019" t="s">
        <v>6</v>
      </c>
      <c r="T4" s="1019"/>
      <c r="U4" s="20" t="s">
        <v>21</v>
      </c>
      <c r="V4" s="1114">
        <f>SUM(F24,R21)</f>
        <v>0</v>
      </c>
      <c r="W4" s="1019"/>
      <c r="X4" s="6" t="s">
        <v>22</v>
      </c>
    </row>
    <row r="5" spans="1:24" ht="12.75" customHeight="1">
      <c r="A5" s="22"/>
      <c r="B5" s="1049" t="s">
        <v>23</v>
      </c>
      <c r="C5" s="1050"/>
      <c r="D5" s="1051"/>
      <c r="E5" s="162" t="s">
        <v>7</v>
      </c>
      <c r="F5" s="153" t="s">
        <v>8</v>
      </c>
      <c r="G5" s="1050" t="s">
        <v>24</v>
      </c>
      <c r="H5" s="1050"/>
      <c r="I5" s="1050"/>
      <c r="J5" s="1050"/>
      <c r="K5" s="1050"/>
      <c r="L5" s="270"/>
      <c r="M5" s="22"/>
      <c r="N5" s="229" t="s">
        <v>23</v>
      </c>
      <c r="O5" s="230"/>
      <c r="P5" s="231"/>
      <c r="Q5" s="162" t="s">
        <v>7</v>
      </c>
      <c r="R5" s="153" t="s">
        <v>8</v>
      </c>
      <c r="S5" s="230" t="s">
        <v>24</v>
      </c>
      <c r="T5" s="230"/>
      <c r="U5" s="230"/>
      <c r="V5" s="230"/>
      <c r="W5" s="230"/>
      <c r="X5" s="232"/>
    </row>
    <row r="6" spans="1:24" ht="12.75" customHeight="1">
      <c r="A6" s="1075" t="s">
        <v>2748</v>
      </c>
      <c r="B6" s="250" t="s">
        <v>2749</v>
      </c>
      <c r="C6" s="251"/>
      <c r="D6" s="252"/>
      <c r="E6" s="244">
        <v>280</v>
      </c>
      <c r="F6" s="244"/>
      <c r="G6" s="914" t="s">
        <v>2750</v>
      </c>
      <c r="H6" s="915"/>
      <c r="I6" s="915"/>
      <c r="J6" s="915"/>
      <c r="K6" s="1249"/>
      <c r="L6" s="270"/>
      <c r="M6" s="1253" t="s">
        <v>2800</v>
      </c>
      <c r="N6" s="262" t="s">
        <v>2801</v>
      </c>
      <c r="O6" s="223"/>
      <c r="P6" s="224"/>
      <c r="Q6" s="199">
        <v>380</v>
      </c>
      <c r="R6" s="199"/>
      <c r="S6" s="914" t="s">
        <v>2802</v>
      </c>
      <c r="T6" s="915"/>
      <c r="U6" s="915"/>
      <c r="V6" s="915"/>
      <c r="W6" s="915"/>
      <c r="X6" s="1249"/>
    </row>
    <row r="7" spans="1:24" ht="12.75" customHeight="1">
      <c r="A7" s="1076"/>
      <c r="B7" s="253" t="s">
        <v>2752</v>
      </c>
      <c r="C7" s="254"/>
      <c r="D7" s="255"/>
      <c r="E7" s="199">
        <v>440</v>
      </c>
      <c r="F7" s="199"/>
      <c r="G7" s="636" t="s">
        <v>2753</v>
      </c>
      <c r="H7" s="637"/>
      <c r="I7" s="637"/>
      <c r="J7" s="637"/>
      <c r="K7" s="1137"/>
      <c r="L7" s="270"/>
      <c r="M7" s="1254"/>
      <c r="N7" s="236" t="s">
        <v>2805</v>
      </c>
      <c r="O7" s="219"/>
      <c r="P7" s="220"/>
      <c r="Q7" s="199">
        <v>340</v>
      </c>
      <c r="R7" s="199"/>
      <c r="S7" s="636" t="s">
        <v>2806</v>
      </c>
      <c r="T7" s="637"/>
      <c r="U7" s="637"/>
      <c r="V7" s="637"/>
      <c r="W7" s="637"/>
      <c r="X7" s="1137"/>
    </row>
    <row r="8" spans="1:24" ht="12.75" customHeight="1">
      <c r="A8" s="1076"/>
      <c r="B8" s="256" t="s">
        <v>2755</v>
      </c>
      <c r="C8" s="257"/>
      <c r="D8" s="258"/>
      <c r="E8" s="194">
        <v>370</v>
      </c>
      <c r="F8" s="194"/>
      <c r="G8" s="636" t="s">
        <v>2756</v>
      </c>
      <c r="H8" s="637"/>
      <c r="I8" s="637"/>
      <c r="J8" s="637"/>
      <c r="K8" s="1137"/>
      <c r="L8" s="270"/>
      <c r="M8" s="1254"/>
      <c r="N8" s="236" t="s">
        <v>2808</v>
      </c>
      <c r="O8" s="219"/>
      <c r="P8" s="220"/>
      <c r="Q8" s="199">
        <v>260</v>
      </c>
      <c r="R8" s="199"/>
      <c r="S8" s="636" t="s">
        <v>2809</v>
      </c>
      <c r="T8" s="637"/>
      <c r="U8" s="637"/>
      <c r="V8" s="637"/>
      <c r="W8" s="637"/>
      <c r="X8" s="237"/>
    </row>
    <row r="9" spans="1:24" ht="12.75" customHeight="1">
      <c r="A9" s="1076"/>
      <c r="B9" s="236" t="s">
        <v>2758</v>
      </c>
      <c r="C9" s="219"/>
      <c r="D9" s="220"/>
      <c r="E9" s="199">
        <v>440</v>
      </c>
      <c r="F9" s="199"/>
      <c r="G9" s="636" t="s">
        <v>2759</v>
      </c>
      <c r="H9" s="637"/>
      <c r="I9" s="637"/>
      <c r="J9" s="637"/>
      <c r="K9" s="1137"/>
      <c r="L9" s="270"/>
      <c r="M9" s="1254"/>
      <c r="N9" s="236" t="s">
        <v>2811</v>
      </c>
      <c r="O9" s="219"/>
      <c r="P9" s="220"/>
      <c r="Q9" s="199">
        <v>110</v>
      </c>
      <c r="R9" s="199"/>
      <c r="S9" s="636" t="s">
        <v>2812</v>
      </c>
      <c r="T9" s="637"/>
      <c r="U9" s="637"/>
      <c r="V9" s="637"/>
      <c r="W9" s="637"/>
      <c r="X9" s="1137"/>
    </row>
    <row r="10" spans="1:24" ht="12.75" customHeight="1">
      <c r="A10" s="1076"/>
      <c r="B10" s="250" t="s">
        <v>2761</v>
      </c>
      <c r="C10" s="251"/>
      <c r="D10" s="252"/>
      <c r="E10" s="244">
        <v>440</v>
      </c>
      <c r="F10" s="244"/>
      <c r="G10" s="786" t="s">
        <v>2762</v>
      </c>
      <c r="H10" s="787"/>
      <c r="I10" s="787"/>
      <c r="J10" s="787"/>
      <c r="K10" s="1248"/>
      <c r="L10" s="270"/>
      <c r="M10" s="1254"/>
      <c r="N10" s="236" t="s">
        <v>2814</v>
      </c>
      <c r="O10" s="219"/>
      <c r="P10" s="220"/>
      <c r="Q10" s="199">
        <v>480</v>
      </c>
      <c r="R10" s="199"/>
      <c r="S10" s="636" t="s">
        <v>2815</v>
      </c>
      <c r="T10" s="637"/>
      <c r="U10" s="637"/>
      <c r="V10" s="637"/>
      <c r="W10" s="637"/>
      <c r="X10" s="1137"/>
    </row>
    <row r="11" spans="1:24" ht="12.75" customHeight="1">
      <c r="A11" s="1077"/>
      <c r="B11" s="259" t="s">
        <v>2615</v>
      </c>
      <c r="C11" s="260"/>
      <c r="D11" s="261"/>
      <c r="E11" s="148">
        <f>SUM(E6:E10)</f>
        <v>1970</v>
      </c>
      <c r="F11" s="148">
        <f>SUM(F6:F10)</f>
        <v>0</v>
      </c>
      <c r="G11" s="226"/>
      <c r="H11" s="227"/>
      <c r="I11" s="227"/>
      <c r="J11" s="227"/>
      <c r="K11" s="227"/>
      <c r="L11" s="270"/>
      <c r="M11" s="1254"/>
      <c r="N11" s="263" t="s">
        <v>2817</v>
      </c>
      <c r="O11" s="221"/>
      <c r="P11" s="222"/>
      <c r="Q11" s="244">
        <v>560</v>
      </c>
      <c r="R11" s="244"/>
      <c r="S11" s="786" t="s">
        <v>2818</v>
      </c>
      <c r="T11" s="787"/>
      <c r="U11" s="787"/>
      <c r="V11" s="787"/>
      <c r="W11" s="787"/>
      <c r="X11" s="1248"/>
    </row>
    <row r="12" spans="1:24" ht="12.75" customHeight="1">
      <c r="A12" s="1075" t="s">
        <v>2765</v>
      </c>
      <c r="B12" s="262" t="s">
        <v>2766</v>
      </c>
      <c r="C12" s="223"/>
      <c r="D12" s="224"/>
      <c r="E12" s="194">
        <v>390</v>
      </c>
      <c r="F12" s="194"/>
      <c r="G12" s="914" t="s">
        <v>2767</v>
      </c>
      <c r="H12" s="915"/>
      <c r="I12" s="915"/>
      <c r="J12" s="915"/>
      <c r="K12" s="1249"/>
      <c r="L12" s="270"/>
      <c r="M12" s="1255"/>
      <c r="N12" s="259" t="s">
        <v>2615</v>
      </c>
      <c r="O12" s="260"/>
      <c r="P12" s="261"/>
      <c r="Q12" s="148">
        <f>SUM(Q6:Q11)</f>
        <v>2130</v>
      </c>
      <c r="R12" s="148">
        <f>SUM(R6:R11)</f>
        <v>0</v>
      </c>
      <c r="S12" s="264"/>
      <c r="T12" s="265"/>
      <c r="U12" s="265"/>
      <c r="V12" s="265"/>
      <c r="W12" s="265"/>
      <c r="X12" s="266"/>
    </row>
    <row r="13" spans="1:24" ht="12.75" customHeight="1">
      <c r="A13" s="1076"/>
      <c r="B13" s="236" t="s">
        <v>2769</v>
      </c>
      <c r="C13" s="219"/>
      <c r="D13" s="220"/>
      <c r="E13" s="199">
        <v>260</v>
      </c>
      <c r="F13" s="199"/>
      <c r="G13" s="636" t="s">
        <v>2770</v>
      </c>
      <c r="H13" s="637"/>
      <c r="I13" s="637"/>
      <c r="J13" s="637"/>
      <c r="K13" s="1137"/>
      <c r="L13" s="270"/>
      <c r="M13" s="1211" t="s">
        <v>2821</v>
      </c>
      <c r="N13" s="262" t="s">
        <v>2822</v>
      </c>
      <c r="O13" s="223"/>
      <c r="P13" s="224"/>
      <c r="Q13" s="194">
        <v>450</v>
      </c>
      <c r="R13" s="194"/>
      <c r="S13" s="914" t="s">
        <v>2823</v>
      </c>
      <c r="T13" s="915"/>
      <c r="U13" s="915"/>
      <c r="V13" s="915"/>
      <c r="W13" s="915"/>
      <c r="X13" s="1249"/>
    </row>
    <row r="14" spans="1:24" ht="12.75" customHeight="1">
      <c r="A14" s="1076"/>
      <c r="B14" s="236" t="s">
        <v>2772</v>
      </c>
      <c r="C14" s="219"/>
      <c r="D14" s="220"/>
      <c r="E14" s="199">
        <v>290</v>
      </c>
      <c r="F14" s="199"/>
      <c r="G14" s="636" t="s">
        <v>2773</v>
      </c>
      <c r="H14" s="637"/>
      <c r="I14" s="637"/>
      <c r="J14" s="637"/>
      <c r="K14" s="1137"/>
      <c r="L14" s="270"/>
      <c r="M14" s="1211"/>
      <c r="N14" s="236" t="s">
        <v>2825</v>
      </c>
      <c r="O14" s="219"/>
      <c r="P14" s="220"/>
      <c r="Q14" s="199">
        <v>300</v>
      </c>
      <c r="R14" s="199"/>
      <c r="S14" s="636" t="s">
        <v>2826</v>
      </c>
      <c r="T14" s="637"/>
      <c r="U14" s="637"/>
      <c r="V14" s="637"/>
      <c r="W14" s="637"/>
      <c r="X14" s="1137"/>
    </row>
    <row r="15" spans="1:24" ht="12.75" customHeight="1">
      <c r="A15" s="1076"/>
      <c r="B15" s="236" t="s">
        <v>2775</v>
      </c>
      <c r="C15" s="219"/>
      <c r="D15" s="220"/>
      <c r="E15" s="199">
        <v>290</v>
      </c>
      <c r="F15" s="199"/>
      <c r="G15" s="636" t="s">
        <v>2776</v>
      </c>
      <c r="H15" s="637"/>
      <c r="I15" s="637"/>
      <c r="J15" s="637"/>
      <c r="K15" s="1137"/>
      <c r="L15" s="270"/>
      <c r="M15" s="1211"/>
      <c r="N15" s="236" t="s">
        <v>2828</v>
      </c>
      <c r="O15" s="219"/>
      <c r="P15" s="220"/>
      <c r="Q15" s="244">
        <v>540</v>
      </c>
      <c r="R15" s="244"/>
      <c r="S15" s="636" t="s">
        <v>2829</v>
      </c>
      <c r="T15" s="637"/>
      <c r="U15" s="637"/>
      <c r="V15" s="637"/>
      <c r="W15" s="637"/>
      <c r="X15" s="1137"/>
    </row>
    <row r="16" spans="1:24" ht="12.75" customHeight="1">
      <c r="A16" s="1076"/>
      <c r="B16" s="236" t="s">
        <v>2777</v>
      </c>
      <c r="C16" s="219"/>
      <c r="D16" s="220"/>
      <c r="E16" s="199">
        <v>220</v>
      </c>
      <c r="F16" s="199"/>
      <c r="G16" s="636" t="s">
        <v>2778</v>
      </c>
      <c r="H16" s="637"/>
      <c r="I16" s="637"/>
      <c r="J16" s="637"/>
      <c r="K16" s="1137"/>
      <c r="L16" s="270"/>
      <c r="M16" s="1211"/>
      <c r="N16" s="253" t="s">
        <v>2831</v>
      </c>
      <c r="O16" s="254"/>
      <c r="P16" s="255"/>
      <c r="Q16" s="199">
        <v>600</v>
      </c>
      <c r="R16" s="199"/>
      <c r="S16" s="636" t="s">
        <v>2832</v>
      </c>
      <c r="T16" s="637"/>
      <c r="U16" s="637"/>
      <c r="V16" s="637"/>
      <c r="W16" s="637"/>
      <c r="X16" s="1137"/>
    </row>
    <row r="17" spans="1:24" ht="12.75" customHeight="1">
      <c r="A17" s="1076"/>
      <c r="B17" s="236" t="s">
        <v>2781</v>
      </c>
      <c r="C17" s="219"/>
      <c r="D17" s="220"/>
      <c r="E17" s="199">
        <v>270</v>
      </c>
      <c r="F17" s="199"/>
      <c r="G17" s="636" t="s">
        <v>2782</v>
      </c>
      <c r="H17" s="637"/>
      <c r="I17" s="637"/>
      <c r="J17" s="637"/>
      <c r="K17" s="1137"/>
      <c r="L17" s="270"/>
      <c r="M17" s="1211"/>
      <c r="N17" s="236" t="s">
        <v>2834</v>
      </c>
      <c r="O17" s="219"/>
      <c r="P17" s="220"/>
      <c r="Q17" s="194">
        <v>230</v>
      </c>
      <c r="R17" s="194"/>
      <c r="S17" s="636" t="s">
        <v>2835</v>
      </c>
      <c r="T17" s="637"/>
      <c r="U17" s="637"/>
      <c r="V17" s="637"/>
      <c r="W17" s="637"/>
      <c r="X17" s="1137"/>
    </row>
    <row r="18" spans="1:24" ht="12.75" customHeight="1">
      <c r="A18" s="1076"/>
      <c r="B18" s="236" t="s">
        <v>2784</v>
      </c>
      <c r="C18" s="219"/>
      <c r="D18" s="220"/>
      <c r="E18" s="199">
        <v>440</v>
      </c>
      <c r="F18" s="199"/>
      <c r="G18" s="636" t="s">
        <v>2785</v>
      </c>
      <c r="H18" s="637"/>
      <c r="I18" s="637"/>
      <c r="J18" s="637"/>
      <c r="K18" s="1137"/>
      <c r="L18" s="270"/>
      <c r="M18" s="1211"/>
      <c r="N18" s="263" t="s">
        <v>2836</v>
      </c>
      <c r="O18" s="221"/>
      <c r="P18" s="222"/>
      <c r="Q18" s="244">
        <v>220</v>
      </c>
      <c r="R18" s="244"/>
      <c r="S18" s="786" t="s">
        <v>2837</v>
      </c>
      <c r="T18" s="787"/>
      <c r="U18" s="787"/>
      <c r="V18" s="787"/>
      <c r="W18" s="787"/>
      <c r="X18" s="1248"/>
    </row>
    <row r="19" spans="1:24" ht="12.75" customHeight="1">
      <c r="A19" s="1076"/>
      <c r="B19" s="236" t="s">
        <v>2787</v>
      </c>
      <c r="C19" s="219"/>
      <c r="D19" s="220"/>
      <c r="E19" s="199">
        <v>330</v>
      </c>
      <c r="F19" s="199"/>
      <c r="G19" s="636" t="s">
        <v>2788</v>
      </c>
      <c r="H19" s="637"/>
      <c r="I19" s="637"/>
      <c r="J19" s="637"/>
      <c r="K19" s="1137"/>
      <c r="L19" s="270"/>
      <c r="M19" s="1212"/>
      <c r="N19" s="259" t="s">
        <v>2615</v>
      </c>
      <c r="O19" s="260"/>
      <c r="P19" s="261"/>
      <c r="Q19" s="148">
        <f>SUM(Q13:Q18)</f>
        <v>2340</v>
      </c>
      <c r="R19" s="148">
        <f>SUM(R13:R18)</f>
        <v>0</v>
      </c>
      <c r="S19" s="226"/>
      <c r="T19" s="227"/>
      <c r="U19" s="227"/>
      <c r="V19" s="227"/>
      <c r="W19" s="227"/>
      <c r="X19" s="228"/>
    </row>
    <row r="20" spans="1:24" ht="12.75" customHeight="1">
      <c r="A20" s="1076"/>
      <c r="B20" s="236" t="s">
        <v>2790</v>
      </c>
      <c r="C20" s="219"/>
      <c r="D20" s="220"/>
      <c r="E20" s="199">
        <v>250</v>
      </c>
      <c r="F20" s="199"/>
      <c r="G20" s="636" t="s">
        <v>2791</v>
      </c>
      <c r="H20" s="637"/>
      <c r="I20" s="637"/>
      <c r="J20" s="637"/>
      <c r="K20" s="1137"/>
      <c r="L20" s="270"/>
      <c r="M20" s="267"/>
      <c r="N20" s="265"/>
      <c r="O20" s="265"/>
      <c r="P20" s="265"/>
      <c r="Q20" s="268"/>
      <c r="R20" s="268"/>
      <c r="S20" s="239"/>
      <c r="T20" s="239"/>
      <c r="U20" s="239"/>
      <c r="V20" s="239"/>
      <c r="W20" s="239"/>
      <c r="X20" s="239"/>
    </row>
    <row r="21" spans="1:24" ht="12.75" customHeight="1">
      <c r="A21" s="1076"/>
      <c r="B21" s="263" t="s">
        <v>2793</v>
      </c>
      <c r="C21" s="221"/>
      <c r="D21" s="222"/>
      <c r="E21" s="244">
        <v>260</v>
      </c>
      <c r="F21" s="244"/>
      <c r="G21" s="786" t="s">
        <v>2794</v>
      </c>
      <c r="H21" s="787"/>
      <c r="I21" s="787"/>
      <c r="J21" s="787"/>
      <c r="K21" s="1248"/>
      <c r="L21" s="270"/>
      <c r="M21" s="1197" t="s">
        <v>2838</v>
      </c>
      <c r="N21" s="1198"/>
      <c r="O21" s="1198"/>
      <c r="P21" s="1199"/>
      <c r="Q21" s="170">
        <f>Q12+Q19</f>
        <v>4470</v>
      </c>
      <c r="R21" s="170">
        <f>SUM(R12,R19)</f>
        <v>0</v>
      </c>
      <c r="S21" s="205"/>
      <c r="T21" s="243"/>
      <c r="U21" s="243"/>
      <c r="V21" s="243"/>
      <c r="W21" s="243"/>
      <c r="X21" s="243"/>
    </row>
    <row r="22" spans="1:24" ht="12.75" customHeight="1">
      <c r="A22" s="1077"/>
      <c r="B22" s="259" t="s">
        <v>2615</v>
      </c>
      <c r="C22" s="260"/>
      <c r="D22" s="261"/>
      <c r="E22" s="249">
        <f>SUM(E12:E21)</f>
        <v>3000</v>
      </c>
      <c r="F22" s="249">
        <f>SUM(F12:F21)</f>
        <v>0</v>
      </c>
      <c r="G22" s="226"/>
      <c r="H22" s="227"/>
      <c r="I22" s="227"/>
      <c r="J22" s="227"/>
      <c r="K22" s="227"/>
      <c r="L22" s="270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</row>
    <row r="23" spans="1:24" ht="12.75" customHeight="1">
      <c r="B23" s="233"/>
      <c r="C23" s="233"/>
      <c r="D23" s="233"/>
      <c r="E23" s="233"/>
      <c r="F23" s="182"/>
      <c r="G23" s="182"/>
      <c r="H23" s="239"/>
      <c r="I23" s="239"/>
      <c r="J23" s="239"/>
      <c r="K23" s="239"/>
      <c r="L23" s="243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ht="12.75" customHeight="1">
      <c r="A24" s="1197" t="s">
        <v>2797</v>
      </c>
      <c r="B24" s="1198"/>
      <c r="C24" s="1198"/>
      <c r="D24" s="1199"/>
      <c r="E24" s="170">
        <f>E11+E22</f>
        <v>4970</v>
      </c>
      <c r="F24" s="170">
        <f>SUM(F22,F11)</f>
        <v>0</v>
      </c>
      <c r="H24" s="243"/>
      <c r="I24" s="243"/>
      <c r="J24" s="243"/>
      <c r="K24" s="243"/>
      <c r="L24" s="243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</row>
    <row r="25" spans="1:24" ht="12.75" customHeight="1"/>
    <row r="26" spans="1:24" ht="12.75" customHeight="1"/>
    <row r="27" spans="1:24" ht="12.75" customHeight="1"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</row>
    <row r="28" spans="1:24" ht="12.75" customHeight="1"/>
    <row r="29" spans="1:24" ht="12.75" customHeight="1"/>
    <row r="30" spans="1:24" ht="12.75" customHeight="1"/>
    <row r="31" spans="1:24" ht="12.75" customHeight="1"/>
    <row r="32" spans="1:24" ht="12.75" customHeight="1"/>
    <row r="33" spans="12:28" ht="12.75" customHeight="1"/>
    <row r="34" spans="12:28" ht="12.75" customHeight="1"/>
    <row r="35" spans="12:28" ht="12.75" customHeight="1"/>
    <row r="36" spans="12:28" ht="12.75" customHeight="1"/>
    <row r="37" spans="12:28" ht="12.75" customHeight="1"/>
    <row r="38" spans="12:28" ht="12.75" customHeight="1">
      <c r="AB38" s="32"/>
    </row>
    <row r="39" spans="12:28" ht="12.75" customHeight="1">
      <c r="AB39" s="32"/>
    </row>
    <row r="40" spans="12:28" ht="12.75" customHeight="1"/>
    <row r="41" spans="12:28" ht="12.75" customHeight="1"/>
    <row r="42" spans="12:28" ht="12.75" customHeight="1">
      <c r="Y42" s="18"/>
      <c r="Z42" s="18"/>
      <c r="AA42" s="18"/>
    </row>
    <row r="43" spans="12:28" ht="12.75" customHeight="1">
      <c r="L43" s="234"/>
    </row>
    <row r="44" spans="12:28" ht="12.75" customHeight="1"/>
    <row r="45" spans="12:28" ht="12.75" customHeight="1"/>
    <row r="46" spans="12:28" ht="12.75" customHeight="1"/>
    <row r="47" spans="12:28" ht="12.75" customHeight="1"/>
    <row r="48" spans="12:28" ht="12.75" customHeight="1"/>
    <row r="49" spans="1:24" ht="12.75" customHeight="1"/>
    <row r="50" spans="1:24" ht="12.75" customHeight="1"/>
    <row r="51" spans="1:24" ht="12.75" customHeight="1"/>
    <row r="52" spans="1:24" ht="12.75" customHeight="1"/>
    <row r="53" spans="1:24" ht="12.75" customHeight="1"/>
    <row r="54" spans="1:24" ht="12.75" customHeight="1"/>
    <row r="55" spans="1:24" ht="12.75" customHeight="1"/>
    <row r="56" spans="1:24" ht="12.75" customHeight="1">
      <c r="A56" s="1071" t="s">
        <v>28</v>
      </c>
      <c r="B56" s="1071"/>
      <c r="C56" s="1071"/>
      <c r="D56" s="1071"/>
      <c r="E56" s="1071"/>
      <c r="F56" s="1071"/>
      <c r="G56" s="1071"/>
      <c r="H56" s="1071"/>
      <c r="I56" s="1071"/>
      <c r="J56" s="1071"/>
      <c r="K56" s="1071"/>
      <c r="L56" s="1071"/>
      <c r="M56" s="1071"/>
      <c r="N56" s="1071"/>
      <c r="O56" s="1071"/>
      <c r="P56" s="1071"/>
      <c r="Q56" s="1071"/>
      <c r="R56" s="1071"/>
      <c r="S56" s="1071"/>
      <c r="T56" s="1071"/>
      <c r="U56" s="1071"/>
      <c r="V56" s="1071"/>
      <c r="W56" s="1071"/>
      <c r="X56" s="1071"/>
    </row>
    <row r="57" spans="1:24" ht="12.75" customHeight="1"/>
    <row r="58" spans="1:24" ht="12.75" customHeight="1"/>
    <row r="59" spans="1:24" ht="12.75" customHeight="1"/>
    <row r="60" spans="1:24" ht="12.75" customHeight="1"/>
    <row r="61" spans="1:24" ht="12.75" customHeight="1"/>
    <row r="62" spans="1:24" ht="12.75" customHeight="1"/>
    <row r="63" spans="1:24" ht="12.75" customHeight="1"/>
    <row r="64" spans="1:2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51">
    <mergeCell ref="A56:X56"/>
    <mergeCell ref="A24:D24"/>
    <mergeCell ref="M13:M19"/>
    <mergeCell ref="M6:M12"/>
    <mergeCell ref="A12:A22"/>
    <mergeCell ref="A6:A11"/>
    <mergeCell ref="M21:P21"/>
    <mergeCell ref="G6:K6"/>
    <mergeCell ref="G7:K7"/>
    <mergeCell ref="G8:K8"/>
    <mergeCell ref="G9:K9"/>
    <mergeCell ref="G10:K10"/>
    <mergeCell ref="G12:K12"/>
    <mergeCell ref="G13:K13"/>
    <mergeCell ref="G15:K15"/>
    <mergeCell ref="G16:K16"/>
    <mergeCell ref="V1:X1"/>
    <mergeCell ref="A3:C3"/>
    <mergeCell ref="D3:Q3"/>
    <mergeCell ref="S3:W3"/>
    <mergeCell ref="S4:T4"/>
    <mergeCell ref="V4:W4"/>
    <mergeCell ref="D1:E1"/>
    <mergeCell ref="A2:C2"/>
    <mergeCell ref="D2:E2"/>
    <mergeCell ref="F2:G2"/>
    <mergeCell ref="J2:K2"/>
    <mergeCell ref="N2:O2"/>
    <mergeCell ref="S2:X2"/>
    <mergeCell ref="G18:K18"/>
    <mergeCell ref="A1:C1"/>
    <mergeCell ref="F1:U1"/>
    <mergeCell ref="B5:D5"/>
    <mergeCell ref="G5:K5"/>
    <mergeCell ref="G17:K17"/>
    <mergeCell ref="G19:K19"/>
    <mergeCell ref="G20:K20"/>
    <mergeCell ref="G21:K21"/>
    <mergeCell ref="S6:X6"/>
    <mergeCell ref="S7:X7"/>
    <mergeCell ref="S8:W8"/>
    <mergeCell ref="S9:X9"/>
    <mergeCell ref="S10:X10"/>
    <mergeCell ref="S11:X11"/>
    <mergeCell ref="S13:X13"/>
    <mergeCell ref="S14:X14"/>
    <mergeCell ref="S15:X15"/>
    <mergeCell ref="S16:X16"/>
    <mergeCell ref="S17:X17"/>
    <mergeCell ref="S18:X18"/>
    <mergeCell ref="G14:K14"/>
  </mergeCells>
  <phoneticPr fontId="23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 tint="0.39997558519241921"/>
  </sheetPr>
  <dimension ref="A1:AA74"/>
  <sheetViews>
    <sheetView workbookViewId="0">
      <selection activeCell="S16" sqref="S16:S23"/>
    </sheetView>
  </sheetViews>
  <sheetFormatPr defaultRowHeight="11.25"/>
  <cols>
    <col min="1" max="4" width="3.125" style="6" customWidth="1"/>
    <col min="5" max="6" width="5.625" style="6" customWidth="1"/>
    <col min="7" max="18" width="3.125" style="6" customWidth="1"/>
    <col min="19" max="20" width="5.625" style="6" customWidth="1"/>
    <col min="21" max="48" width="3.125" style="6" customWidth="1"/>
    <col min="49" max="16384" width="9" style="6"/>
  </cols>
  <sheetData>
    <row r="1" spans="1:27" s="1" customFormat="1" ht="18.75" customHeight="1">
      <c r="A1" s="757" t="s">
        <v>1785</v>
      </c>
      <c r="B1" s="758"/>
      <c r="C1" s="758"/>
      <c r="D1" s="763" t="s">
        <v>55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20" t="str">
        <f>集計表!AC1</f>
        <v>2020/6</v>
      </c>
      <c r="Z1" s="1111"/>
      <c r="AA1" s="1112"/>
    </row>
    <row r="2" spans="1:27" ht="18.75" customHeight="1">
      <c r="A2" s="722" t="s">
        <v>2533</v>
      </c>
      <c r="B2" s="759"/>
      <c r="C2" s="723"/>
      <c r="D2" s="768">
        <f>集計表!D2</f>
        <v>2020</v>
      </c>
      <c r="E2" s="768"/>
      <c r="F2" s="1047">
        <f>SUM(P2-3)</f>
        <v>43985</v>
      </c>
      <c r="G2" s="1047"/>
      <c r="H2" s="209" t="str">
        <f>集計表!J2</f>
        <v>（水）</v>
      </c>
      <c r="I2" s="2" t="s">
        <v>2534</v>
      </c>
      <c r="J2" s="1048">
        <f>SUM(F2+2)</f>
        <v>43987</v>
      </c>
      <c r="K2" s="1113"/>
      <c r="L2" s="1113"/>
      <c r="M2" s="1113"/>
      <c r="N2" s="203" t="str">
        <f>集計表!P2</f>
        <v>（金）</v>
      </c>
      <c r="O2" s="3" t="s">
        <v>2535</v>
      </c>
      <c r="P2" s="1057">
        <f>申込書!C6</f>
        <v>43988</v>
      </c>
      <c r="Q2" s="1057"/>
      <c r="R2" s="4" t="s">
        <v>2536</v>
      </c>
      <c r="S2" s="5" t="s">
        <v>2537</v>
      </c>
      <c r="T2" s="187" t="s">
        <v>2550</v>
      </c>
      <c r="U2" s="1058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2538</v>
      </c>
      <c r="B3" s="761"/>
      <c r="C3" s="762"/>
      <c r="D3" s="1053">
        <f>集計表!D3</f>
        <v>0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87"/>
      <c r="U3" s="1046">
        <f>SUM(集計表!N133+集計表!N251)</f>
        <v>0</v>
      </c>
      <c r="V3" s="1046"/>
      <c r="W3" s="1046"/>
      <c r="X3" s="1046"/>
      <c r="Y3" s="1046"/>
      <c r="Z3" s="1046"/>
      <c r="AA3" s="7" t="s">
        <v>2539</v>
      </c>
    </row>
    <row r="4" spans="1:27" ht="18.75" customHeight="1">
      <c r="U4" s="1019" t="s">
        <v>6</v>
      </c>
      <c r="V4" s="1019"/>
      <c r="W4" s="20" t="s">
        <v>1786</v>
      </c>
      <c r="X4" s="1019">
        <f>T26</f>
        <v>0</v>
      </c>
      <c r="Y4" s="1019"/>
      <c r="Z4" s="1019"/>
      <c r="AA4" s="6" t="s">
        <v>1787</v>
      </c>
    </row>
    <row r="5" spans="1:27" ht="12.75" customHeight="1">
      <c r="A5" s="21"/>
      <c r="B5" s="1049" t="s">
        <v>1788</v>
      </c>
      <c r="C5" s="1050"/>
      <c r="D5" s="1050"/>
      <c r="E5" s="162" t="s">
        <v>7</v>
      </c>
      <c r="F5" s="161" t="s">
        <v>8</v>
      </c>
      <c r="G5" s="1050" t="s">
        <v>1789</v>
      </c>
      <c r="H5" s="1050"/>
      <c r="I5" s="1050"/>
      <c r="J5" s="1050"/>
      <c r="K5" s="1050"/>
      <c r="L5" s="1050"/>
      <c r="M5" s="1061"/>
      <c r="O5" s="22"/>
      <c r="P5" s="1049" t="s">
        <v>1790</v>
      </c>
      <c r="Q5" s="1050"/>
      <c r="R5" s="1050"/>
      <c r="S5" s="162" t="s">
        <v>7</v>
      </c>
      <c r="T5" s="161" t="s">
        <v>8</v>
      </c>
      <c r="U5" s="1050" t="s">
        <v>1789</v>
      </c>
      <c r="V5" s="1050"/>
      <c r="W5" s="1050"/>
      <c r="X5" s="1050"/>
      <c r="Y5" s="1050"/>
      <c r="Z5" s="1050"/>
      <c r="AA5" s="1061"/>
    </row>
    <row r="6" spans="1:27" ht="12.75" customHeight="1">
      <c r="A6" s="1072" t="s">
        <v>1791</v>
      </c>
      <c r="B6" s="1036" t="s">
        <v>1792</v>
      </c>
      <c r="C6" s="1037"/>
      <c r="D6" s="1037"/>
      <c r="E6" s="147">
        <v>460</v>
      </c>
      <c r="F6" s="147"/>
      <c r="G6" s="1030" t="s">
        <v>1793</v>
      </c>
      <c r="H6" s="1031"/>
      <c r="I6" s="1031"/>
      <c r="J6" s="1031"/>
      <c r="K6" s="1031"/>
      <c r="L6" s="1031"/>
      <c r="M6" s="1032"/>
      <c r="O6" s="1072" t="s">
        <v>1794</v>
      </c>
      <c r="P6" s="1036" t="s">
        <v>1795</v>
      </c>
      <c r="Q6" s="1037"/>
      <c r="R6" s="1038"/>
      <c r="S6" s="147">
        <v>290</v>
      </c>
      <c r="T6" s="147"/>
      <c r="U6" s="1030" t="s">
        <v>1796</v>
      </c>
      <c r="V6" s="1031"/>
      <c r="W6" s="1031"/>
      <c r="X6" s="1031"/>
      <c r="Y6" s="1031"/>
      <c r="Z6" s="1031"/>
      <c r="AA6" s="1032"/>
    </row>
    <row r="7" spans="1:27" ht="12.75" customHeight="1">
      <c r="A7" s="1073"/>
      <c r="B7" s="1027" t="s">
        <v>1797</v>
      </c>
      <c r="C7" s="1028"/>
      <c r="D7" s="1028"/>
      <c r="E7" s="145">
        <v>200</v>
      </c>
      <c r="F7" s="145"/>
      <c r="G7" s="1021" t="s">
        <v>1798</v>
      </c>
      <c r="H7" s="1022"/>
      <c r="I7" s="1022"/>
      <c r="J7" s="1022"/>
      <c r="K7" s="1022"/>
      <c r="L7" s="1022"/>
      <c r="M7" s="1023"/>
      <c r="O7" s="1073"/>
      <c r="P7" s="23" t="s">
        <v>1799</v>
      </c>
      <c r="Q7" s="24"/>
      <c r="R7" s="25"/>
      <c r="S7" s="145">
        <v>440</v>
      </c>
      <c r="T7" s="145"/>
      <c r="U7" s="1021" t="s">
        <v>1800</v>
      </c>
      <c r="V7" s="1022"/>
      <c r="W7" s="1022"/>
      <c r="X7" s="1022"/>
      <c r="Y7" s="1022"/>
      <c r="Z7" s="1022"/>
      <c r="AA7" s="1023"/>
    </row>
    <row r="8" spans="1:27" ht="12.75" customHeight="1">
      <c r="A8" s="1073"/>
      <c r="B8" s="1027" t="s">
        <v>1801</v>
      </c>
      <c r="C8" s="1028"/>
      <c r="D8" s="1028"/>
      <c r="E8" s="145">
        <v>530</v>
      </c>
      <c r="F8" s="145"/>
      <c r="G8" s="1021" t="s">
        <v>1802</v>
      </c>
      <c r="H8" s="1022"/>
      <c r="I8" s="1022"/>
      <c r="J8" s="1022"/>
      <c r="K8" s="1022"/>
      <c r="L8" s="1022"/>
      <c r="M8" s="1023"/>
      <c r="O8" s="1073"/>
      <c r="P8" s="23" t="s">
        <v>1803</v>
      </c>
      <c r="Q8" s="24"/>
      <c r="R8" s="25"/>
      <c r="S8" s="145">
        <v>400</v>
      </c>
      <c r="T8" s="145"/>
      <c r="U8" s="1021" t="s">
        <v>1804</v>
      </c>
      <c r="V8" s="1022"/>
      <c r="W8" s="1022"/>
      <c r="X8" s="1022"/>
      <c r="Y8" s="1022"/>
      <c r="Z8" s="1022"/>
      <c r="AA8" s="1023"/>
    </row>
    <row r="9" spans="1:27" ht="12.75" customHeight="1">
      <c r="A9" s="1073"/>
      <c r="B9" s="1027" t="s">
        <v>1805</v>
      </c>
      <c r="C9" s="1028"/>
      <c r="D9" s="1028"/>
      <c r="E9" s="145">
        <v>510</v>
      </c>
      <c r="F9" s="145"/>
      <c r="G9" s="1021" t="s">
        <v>1806</v>
      </c>
      <c r="H9" s="1022"/>
      <c r="I9" s="1022"/>
      <c r="J9" s="1022"/>
      <c r="K9" s="1022"/>
      <c r="L9" s="1022"/>
      <c r="M9" s="1023"/>
      <c r="O9" s="1073"/>
      <c r="P9" s="23" t="s">
        <v>1807</v>
      </c>
      <c r="Q9" s="24"/>
      <c r="R9" s="25"/>
      <c r="S9" s="145">
        <v>300</v>
      </c>
      <c r="T9" s="145"/>
      <c r="U9" s="1021" t="s">
        <v>1808</v>
      </c>
      <c r="V9" s="1022"/>
      <c r="W9" s="1022"/>
      <c r="X9" s="1022"/>
      <c r="Y9" s="1022"/>
      <c r="Z9" s="1022"/>
      <c r="AA9" s="1023"/>
    </row>
    <row r="10" spans="1:27" ht="12.75" customHeight="1">
      <c r="A10" s="1073"/>
      <c r="B10" s="1027" t="s">
        <v>1809</v>
      </c>
      <c r="C10" s="1028"/>
      <c r="D10" s="1028"/>
      <c r="E10" s="145">
        <v>680</v>
      </c>
      <c r="F10" s="145"/>
      <c r="G10" s="1021" t="s">
        <v>1810</v>
      </c>
      <c r="H10" s="1022"/>
      <c r="I10" s="1022"/>
      <c r="J10" s="1022"/>
      <c r="K10" s="1022"/>
      <c r="L10" s="1022"/>
      <c r="M10" s="1023"/>
      <c r="O10" s="1073"/>
      <c r="P10" s="23" t="s">
        <v>1811</v>
      </c>
      <c r="Q10" s="24"/>
      <c r="R10" s="25"/>
      <c r="S10" s="145">
        <v>410</v>
      </c>
      <c r="T10" s="145"/>
      <c r="U10" s="1021" t="s">
        <v>1812</v>
      </c>
      <c r="V10" s="1022"/>
      <c r="W10" s="1022"/>
      <c r="X10" s="1022"/>
      <c r="Y10" s="1022"/>
      <c r="Z10" s="1022"/>
      <c r="AA10" s="1023"/>
    </row>
    <row r="11" spans="1:27" ht="12.75" customHeight="1">
      <c r="A11" s="1073"/>
      <c r="B11" s="1027" t="s">
        <v>1813</v>
      </c>
      <c r="C11" s="1028"/>
      <c r="D11" s="1028"/>
      <c r="E11" s="145">
        <v>350</v>
      </c>
      <c r="F11" s="145"/>
      <c r="G11" s="1021" t="s">
        <v>1814</v>
      </c>
      <c r="H11" s="1022"/>
      <c r="I11" s="1022"/>
      <c r="J11" s="1022"/>
      <c r="K11" s="1022"/>
      <c r="L11" s="1022"/>
      <c r="M11" s="1023"/>
      <c r="O11" s="1073"/>
      <c r="P11" s="23" t="s">
        <v>1815</v>
      </c>
      <c r="Q11" s="24"/>
      <c r="R11" s="25"/>
      <c r="S11" s="145">
        <v>460</v>
      </c>
      <c r="T11" s="145"/>
      <c r="U11" s="1021" t="s">
        <v>1816</v>
      </c>
      <c r="V11" s="1022"/>
      <c r="W11" s="1022"/>
      <c r="X11" s="1022"/>
      <c r="Y11" s="1022"/>
      <c r="Z11" s="1022"/>
      <c r="AA11" s="1023"/>
    </row>
    <row r="12" spans="1:27" ht="12.75" customHeight="1">
      <c r="A12" s="1073"/>
      <c r="B12" s="1027" t="s">
        <v>1817</v>
      </c>
      <c r="C12" s="1028"/>
      <c r="D12" s="1029"/>
      <c r="E12" s="145">
        <v>460</v>
      </c>
      <c r="F12" s="145"/>
      <c r="G12" s="1021" t="s">
        <v>1818</v>
      </c>
      <c r="H12" s="1022"/>
      <c r="I12" s="1022"/>
      <c r="J12" s="1022"/>
      <c r="K12" s="1022"/>
      <c r="L12" s="1022"/>
      <c r="M12" s="1023"/>
      <c r="O12" s="1073"/>
      <c r="P12" s="1027" t="s">
        <v>1819</v>
      </c>
      <c r="Q12" s="1028"/>
      <c r="R12" s="1029"/>
      <c r="S12" s="145">
        <v>290</v>
      </c>
      <c r="T12" s="145"/>
      <c r="U12" s="1021" t="s">
        <v>1820</v>
      </c>
      <c r="V12" s="1022"/>
      <c r="W12" s="1022"/>
      <c r="X12" s="1022"/>
      <c r="Y12" s="1022"/>
      <c r="Z12" s="1022"/>
      <c r="AA12" s="1023"/>
    </row>
    <row r="13" spans="1:27" ht="12.75" customHeight="1">
      <c r="A13" s="1073"/>
      <c r="B13" s="1271" t="s">
        <v>1821</v>
      </c>
      <c r="C13" s="1272"/>
      <c r="D13" s="1272"/>
      <c r="E13" s="155">
        <v>540</v>
      </c>
      <c r="F13" s="155"/>
      <c r="G13" s="1242" t="s">
        <v>1822</v>
      </c>
      <c r="H13" s="1236"/>
      <c r="I13" s="1236"/>
      <c r="J13" s="1236"/>
      <c r="K13" s="1236"/>
      <c r="L13" s="1236"/>
      <c r="M13" s="1243"/>
      <c r="O13" s="1073"/>
      <c r="P13" s="1027"/>
      <c r="Q13" s="1028"/>
      <c r="R13" s="1029"/>
      <c r="S13" s="438"/>
      <c r="T13" s="174"/>
      <c r="U13" s="1021"/>
      <c r="V13" s="1022"/>
      <c r="W13" s="1022"/>
      <c r="X13" s="1022"/>
      <c r="Y13" s="1022"/>
      <c r="Z13" s="1022"/>
      <c r="AA13" s="1023"/>
    </row>
    <row r="14" spans="1:27" ht="12.75" customHeight="1">
      <c r="A14" s="1074"/>
      <c r="B14" s="1178" t="s">
        <v>1823</v>
      </c>
      <c r="C14" s="1178"/>
      <c r="D14" s="1179"/>
      <c r="E14" s="419">
        <f>SUM(E6:E13)</f>
        <v>3730</v>
      </c>
      <c r="F14" s="146">
        <f>SUM(F6:F13)</f>
        <v>0</v>
      </c>
      <c r="G14" s="1033"/>
      <c r="H14" s="1034"/>
      <c r="I14" s="1034"/>
      <c r="J14" s="1034"/>
      <c r="K14" s="1034"/>
      <c r="L14" s="1034"/>
      <c r="M14" s="1035"/>
      <c r="O14" s="1073"/>
      <c r="P14" s="1264"/>
      <c r="Q14" s="1265"/>
      <c r="R14" s="1266"/>
      <c r="S14" s="439"/>
      <c r="T14" s="282"/>
      <c r="U14" s="1157"/>
      <c r="V14" s="1158"/>
      <c r="W14" s="1158"/>
      <c r="X14" s="1158"/>
      <c r="Y14" s="1158"/>
      <c r="Z14" s="1158"/>
      <c r="AA14" s="1159"/>
    </row>
    <row r="15" spans="1:27" ht="12.75" customHeight="1">
      <c r="A15" s="1072" t="s">
        <v>1824</v>
      </c>
      <c r="B15" s="1036" t="s">
        <v>1825</v>
      </c>
      <c r="C15" s="1037"/>
      <c r="D15" s="1038"/>
      <c r="E15" s="147">
        <v>280</v>
      </c>
      <c r="F15" s="147"/>
      <c r="G15" s="1262" t="s">
        <v>1826</v>
      </c>
      <c r="H15" s="1262"/>
      <c r="I15" s="1262"/>
      <c r="J15" s="1262"/>
      <c r="K15" s="1262"/>
      <c r="L15" s="1262"/>
      <c r="M15" s="1263"/>
      <c r="O15" s="1074"/>
      <c r="P15" s="1039" t="s">
        <v>10</v>
      </c>
      <c r="Q15" s="780"/>
      <c r="R15" s="781"/>
      <c r="S15" s="419">
        <f>SUM(S6:S14)</f>
        <v>2590</v>
      </c>
      <c r="T15" s="169">
        <f>SUM(T6:T14)</f>
        <v>0</v>
      </c>
      <c r="U15" s="1157"/>
      <c r="V15" s="1158"/>
      <c r="W15" s="1158"/>
      <c r="X15" s="1158"/>
      <c r="Y15" s="1158"/>
      <c r="Z15" s="1158"/>
      <c r="AA15" s="1159"/>
    </row>
    <row r="16" spans="1:27" ht="12.75" customHeight="1">
      <c r="A16" s="1073"/>
      <c r="B16" s="1027" t="s">
        <v>1827</v>
      </c>
      <c r="C16" s="1028"/>
      <c r="D16" s="1029"/>
      <c r="E16" s="145">
        <v>230</v>
      </c>
      <c r="F16" s="145"/>
      <c r="G16" s="1256" t="s">
        <v>1828</v>
      </c>
      <c r="H16" s="1256"/>
      <c r="I16" s="1256"/>
      <c r="J16" s="1256"/>
      <c r="K16" s="1256"/>
      <c r="L16" s="1256"/>
      <c r="M16" s="1257"/>
      <c r="O16" s="1072" t="s">
        <v>1829</v>
      </c>
      <c r="P16" s="1036" t="s">
        <v>1830</v>
      </c>
      <c r="Q16" s="1037"/>
      <c r="R16" s="1038"/>
      <c r="S16" s="147">
        <v>330</v>
      </c>
      <c r="T16" s="147"/>
      <c r="U16" s="1030" t="s">
        <v>1831</v>
      </c>
      <c r="V16" s="1031"/>
      <c r="W16" s="1031"/>
      <c r="X16" s="1031"/>
      <c r="Y16" s="1031"/>
      <c r="Z16" s="1031"/>
      <c r="AA16" s="1032"/>
    </row>
    <row r="17" spans="1:27" ht="12.75" customHeight="1">
      <c r="A17" s="1073"/>
      <c r="B17" s="1027" t="s">
        <v>1832</v>
      </c>
      <c r="C17" s="1028"/>
      <c r="D17" s="1029"/>
      <c r="E17" s="145">
        <v>410</v>
      </c>
      <c r="F17" s="145"/>
      <c r="G17" s="1256" t="s">
        <v>1833</v>
      </c>
      <c r="H17" s="1256"/>
      <c r="I17" s="1256"/>
      <c r="J17" s="1256"/>
      <c r="K17" s="1256"/>
      <c r="L17" s="1256"/>
      <c r="M17" s="1257"/>
      <c r="O17" s="1073"/>
      <c r="P17" s="1027" t="s">
        <v>1834</v>
      </c>
      <c r="Q17" s="1028"/>
      <c r="R17" s="1029"/>
      <c r="S17" s="145">
        <v>380</v>
      </c>
      <c r="T17" s="145"/>
      <c r="U17" s="1021" t="s">
        <v>1835</v>
      </c>
      <c r="V17" s="1022"/>
      <c r="W17" s="1022"/>
      <c r="X17" s="1022"/>
      <c r="Y17" s="1022"/>
      <c r="Z17" s="1022"/>
      <c r="AA17" s="1023"/>
    </row>
    <row r="18" spans="1:27" ht="12.75" customHeight="1">
      <c r="A18" s="1073"/>
      <c r="B18" s="1027" t="s">
        <v>1836</v>
      </c>
      <c r="C18" s="1028"/>
      <c r="D18" s="1029"/>
      <c r="E18" s="145">
        <v>210</v>
      </c>
      <c r="F18" s="145"/>
      <c r="G18" s="1256" t="s">
        <v>1837</v>
      </c>
      <c r="H18" s="1256"/>
      <c r="I18" s="1256"/>
      <c r="J18" s="1256"/>
      <c r="K18" s="1256"/>
      <c r="L18" s="1256"/>
      <c r="M18" s="1257"/>
      <c r="O18" s="1073"/>
      <c r="P18" s="1027" t="s">
        <v>1838</v>
      </c>
      <c r="Q18" s="1028"/>
      <c r="R18" s="1029"/>
      <c r="S18" s="145">
        <v>400</v>
      </c>
      <c r="T18" s="145"/>
      <c r="U18" s="1021" t="s">
        <v>1839</v>
      </c>
      <c r="V18" s="1022"/>
      <c r="W18" s="1022"/>
      <c r="X18" s="1022"/>
      <c r="Y18" s="1022"/>
      <c r="Z18" s="1022"/>
      <c r="AA18" s="1023"/>
    </row>
    <row r="19" spans="1:27" ht="12.75" customHeight="1">
      <c r="A19" s="1073"/>
      <c r="B19" s="1154"/>
      <c r="C19" s="1155"/>
      <c r="D19" s="1156"/>
      <c r="E19" s="418"/>
      <c r="F19" s="155"/>
      <c r="G19" s="1260"/>
      <c r="H19" s="1260"/>
      <c r="I19" s="1260"/>
      <c r="J19" s="1260"/>
      <c r="K19" s="1260"/>
      <c r="L19" s="1260"/>
      <c r="M19" s="1261"/>
      <c r="O19" s="1073"/>
      <c r="P19" s="1027" t="s">
        <v>1840</v>
      </c>
      <c r="Q19" s="1028"/>
      <c r="R19" s="1029"/>
      <c r="S19" s="446">
        <v>360</v>
      </c>
      <c r="T19" s="145"/>
      <c r="U19" s="1021" t="s">
        <v>1841</v>
      </c>
      <c r="V19" s="1022"/>
      <c r="W19" s="1022"/>
      <c r="X19" s="1022"/>
      <c r="Y19" s="1022"/>
      <c r="Z19" s="1022"/>
      <c r="AA19" s="1023"/>
    </row>
    <row r="20" spans="1:27" ht="12.75" customHeight="1">
      <c r="A20" s="1074"/>
      <c r="B20" s="1039" t="s">
        <v>10</v>
      </c>
      <c r="C20" s="780"/>
      <c r="D20" s="781"/>
      <c r="E20" s="419">
        <f>SUM(E15:E19)</f>
        <v>1130</v>
      </c>
      <c r="F20" s="149">
        <f>SUM(F15:F19)</f>
        <v>0</v>
      </c>
      <c r="G20" s="1018"/>
      <c r="H20" s="1019"/>
      <c r="I20" s="1019"/>
      <c r="J20" s="1019"/>
      <c r="K20" s="1019"/>
      <c r="L20" s="1019"/>
      <c r="M20" s="1020"/>
      <c r="O20" s="1073"/>
      <c r="P20" s="1027" t="s">
        <v>1842</v>
      </c>
      <c r="Q20" s="1028"/>
      <c r="R20" s="1029"/>
      <c r="S20" s="145">
        <v>170</v>
      </c>
      <c r="T20" s="145"/>
      <c r="U20" s="1021" t="s">
        <v>1843</v>
      </c>
      <c r="V20" s="1022"/>
      <c r="W20" s="1022"/>
      <c r="X20" s="1022"/>
      <c r="Y20" s="1022"/>
      <c r="Z20" s="1022"/>
      <c r="AA20" s="1023"/>
    </row>
    <row r="21" spans="1:27" ht="12.75" customHeight="1">
      <c r="A21" s="1267" t="s">
        <v>1844</v>
      </c>
      <c r="B21" s="1036" t="s">
        <v>1845</v>
      </c>
      <c r="C21" s="1037"/>
      <c r="D21" s="1038"/>
      <c r="E21" s="147">
        <v>430</v>
      </c>
      <c r="F21" s="147"/>
      <c r="G21" s="1262" t="s">
        <v>1846</v>
      </c>
      <c r="H21" s="1262"/>
      <c r="I21" s="1262"/>
      <c r="J21" s="1262"/>
      <c r="K21" s="1262"/>
      <c r="L21" s="1262"/>
      <c r="M21" s="1263"/>
      <c r="O21" s="1073"/>
      <c r="P21" s="1027" t="s">
        <v>1847</v>
      </c>
      <c r="Q21" s="1028"/>
      <c r="R21" s="1029"/>
      <c r="S21" s="145">
        <v>330</v>
      </c>
      <c r="T21" s="145"/>
      <c r="U21" s="1021" t="s">
        <v>1848</v>
      </c>
      <c r="V21" s="1022"/>
      <c r="W21" s="1022"/>
      <c r="X21" s="1022"/>
      <c r="Y21" s="1022"/>
      <c r="Z21" s="1022"/>
      <c r="AA21" s="1023"/>
    </row>
    <row r="22" spans="1:27" ht="12.75" customHeight="1">
      <c r="A22" s="1268"/>
      <c r="B22" s="1027" t="s">
        <v>1849</v>
      </c>
      <c r="C22" s="1028"/>
      <c r="D22" s="1029"/>
      <c r="E22" s="145">
        <v>260</v>
      </c>
      <c r="F22" s="145"/>
      <c r="G22" s="1256" t="s">
        <v>1850</v>
      </c>
      <c r="H22" s="1256"/>
      <c r="I22" s="1256"/>
      <c r="J22" s="1256"/>
      <c r="K22" s="1256"/>
      <c r="L22" s="1256"/>
      <c r="M22" s="1257"/>
      <c r="O22" s="1073"/>
      <c r="P22" s="1027" t="s">
        <v>1851</v>
      </c>
      <c r="Q22" s="1028"/>
      <c r="R22" s="1029"/>
      <c r="S22" s="145">
        <v>320</v>
      </c>
      <c r="T22" s="145"/>
      <c r="U22" s="1021" t="s">
        <v>1852</v>
      </c>
      <c r="V22" s="1022"/>
      <c r="W22" s="1022"/>
      <c r="X22" s="1022"/>
      <c r="Y22" s="1022"/>
      <c r="Z22" s="1022"/>
      <c r="AA22" s="1023"/>
    </row>
    <row r="23" spans="1:27" ht="12.75" customHeight="1">
      <c r="A23" s="1268"/>
      <c r="B23" s="1027" t="s">
        <v>1853</v>
      </c>
      <c r="C23" s="1028"/>
      <c r="D23" s="1029"/>
      <c r="E23" s="145">
        <v>240</v>
      </c>
      <c r="F23" s="145"/>
      <c r="G23" s="1256" t="s">
        <v>1854</v>
      </c>
      <c r="H23" s="1256"/>
      <c r="I23" s="1256"/>
      <c r="J23" s="1256"/>
      <c r="K23" s="1256"/>
      <c r="L23" s="1256"/>
      <c r="M23" s="1257"/>
      <c r="O23" s="1073"/>
      <c r="P23" s="1264" t="s">
        <v>3138</v>
      </c>
      <c r="Q23" s="1265"/>
      <c r="R23" s="1266"/>
      <c r="S23" s="145">
        <v>270</v>
      </c>
      <c r="T23" s="172"/>
      <c r="U23" s="1157" t="s">
        <v>3139</v>
      </c>
      <c r="V23" s="1158"/>
      <c r="W23" s="1158"/>
      <c r="X23" s="1158"/>
      <c r="Y23" s="1158"/>
      <c r="Z23" s="1158"/>
      <c r="AA23" s="1159"/>
    </row>
    <row r="24" spans="1:27" ht="12.75" customHeight="1">
      <c r="A24" s="1268"/>
      <c r="B24" s="1027" t="s">
        <v>1855</v>
      </c>
      <c r="C24" s="1028"/>
      <c r="D24" s="1029"/>
      <c r="E24" s="145">
        <v>300</v>
      </c>
      <c r="F24" s="145"/>
      <c r="G24" s="1256" t="s">
        <v>1856</v>
      </c>
      <c r="H24" s="1256"/>
      <c r="I24" s="1256"/>
      <c r="J24" s="1256"/>
      <c r="K24" s="1256"/>
      <c r="L24" s="1256"/>
      <c r="M24" s="1257"/>
      <c r="O24" s="1074"/>
      <c r="P24" s="1039" t="s">
        <v>1857</v>
      </c>
      <c r="Q24" s="780"/>
      <c r="R24" s="781"/>
      <c r="S24" s="148">
        <f>SUM(S16:S23)</f>
        <v>2560</v>
      </c>
      <c r="T24" s="152">
        <f>SUM(T16:T23)</f>
        <v>0</v>
      </c>
      <c r="U24" s="1018"/>
      <c r="V24" s="1019"/>
      <c r="W24" s="1019"/>
      <c r="X24" s="1019"/>
      <c r="Y24" s="1019"/>
      <c r="Z24" s="1019"/>
      <c r="AA24" s="1020"/>
    </row>
    <row r="25" spans="1:27" ht="12.75" customHeight="1">
      <c r="A25" s="1268"/>
      <c r="B25" s="1027" t="s">
        <v>1858</v>
      </c>
      <c r="C25" s="1028"/>
      <c r="D25" s="1029"/>
      <c r="E25" s="145">
        <v>520</v>
      </c>
      <c r="F25" s="145"/>
      <c r="G25" s="1256" t="s">
        <v>1859</v>
      </c>
      <c r="H25" s="1256"/>
      <c r="I25" s="1256"/>
      <c r="J25" s="1256"/>
      <c r="K25" s="1256"/>
      <c r="L25" s="1256"/>
      <c r="M25" s="1257"/>
      <c r="T25" s="27"/>
      <c r="U25" s="28"/>
    </row>
    <row r="26" spans="1:27" ht="12.75" customHeight="1">
      <c r="A26" s="1268"/>
      <c r="B26" s="1027" t="s">
        <v>1860</v>
      </c>
      <c r="C26" s="1028"/>
      <c r="D26" s="1029"/>
      <c r="E26" s="145">
        <v>360</v>
      </c>
      <c r="F26" s="145"/>
      <c r="G26" s="1256" t="s">
        <v>1861</v>
      </c>
      <c r="H26" s="1256"/>
      <c r="I26" s="1256"/>
      <c r="J26" s="1256"/>
      <c r="K26" s="1256"/>
      <c r="L26" s="1256"/>
      <c r="M26" s="1257"/>
      <c r="O26" s="1270" t="s">
        <v>1862</v>
      </c>
      <c r="P26" s="1270"/>
      <c r="Q26" s="1270"/>
      <c r="R26" s="1270"/>
      <c r="S26" s="170">
        <f>SUM(S24,S15,E61,E49,E39,E30,E20,E14)</f>
        <v>25280</v>
      </c>
      <c r="T26" s="171">
        <f>SUM(F14,F20,F30,F39,F49,F61,T15,T24)</f>
        <v>0</v>
      </c>
      <c r="U26" s="29"/>
      <c r="V26" s="29"/>
      <c r="W26" s="29"/>
      <c r="X26" s="29"/>
      <c r="Y26" s="29"/>
      <c r="Z26" s="29"/>
      <c r="AA26" s="29"/>
    </row>
    <row r="27" spans="1:27" ht="12.75" customHeight="1">
      <c r="A27" s="1268"/>
      <c r="B27" s="1027" t="s">
        <v>1863</v>
      </c>
      <c r="C27" s="1028"/>
      <c r="D27" s="1029"/>
      <c r="E27" s="145">
        <v>680</v>
      </c>
      <c r="F27" s="145"/>
      <c r="G27" s="1256" t="s">
        <v>1864</v>
      </c>
      <c r="H27" s="1256"/>
      <c r="I27" s="1256"/>
      <c r="J27" s="1256"/>
      <c r="K27" s="1256"/>
      <c r="L27" s="1256"/>
      <c r="M27" s="1257"/>
      <c r="T27" s="30"/>
      <c r="U27" s="29"/>
    </row>
    <row r="28" spans="1:27" ht="12.75" customHeight="1">
      <c r="A28" s="1268"/>
      <c r="B28" s="1027" t="s">
        <v>1865</v>
      </c>
      <c r="C28" s="1028"/>
      <c r="D28" s="1029"/>
      <c r="E28" s="145">
        <v>450</v>
      </c>
      <c r="F28" s="145"/>
      <c r="G28" s="1021" t="s">
        <v>1866</v>
      </c>
      <c r="H28" s="1022"/>
      <c r="I28" s="1022"/>
      <c r="J28" s="1022"/>
      <c r="K28" s="1022"/>
      <c r="L28" s="1022"/>
      <c r="M28" s="1023"/>
      <c r="T28" s="30"/>
      <c r="U28" s="29"/>
    </row>
    <row r="29" spans="1:27" ht="12.75" customHeight="1">
      <c r="A29" s="1268"/>
      <c r="B29" s="1154"/>
      <c r="C29" s="1155"/>
      <c r="D29" s="1156"/>
      <c r="E29" s="418"/>
      <c r="F29" s="155"/>
      <c r="G29" s="1260"/>
      <c r="H29" s="1260"/>
      <c r="I29" s="1260"/>
      <c r="J29" s="1260"/>
      <c r="K29" s="1260"/>
      <c r="L29" s="1260"/>
      <c r="M29" s="1261"/>
      <c r="T29" s="30"/>
      <c r="U29" s="29"/>
    </row>
    <row r="30" spans="1:27" ht="12.75" customHeight="1">
      <c r="A30" s="1269"/>
      <c r="B30" s="1039" t="s">
        <v>10</v>
      </c>
      <c r="C30" s="780"/>
      <c r="D30" s="1127"/>
      <c r="E30" s="419">
        <f>SUM(E21:E29)</f>
        <v>3240</v>
      </c>
      <c r="F30" s="173">
        <f>SUM(F21:F29)</f>
        <v>0</v>
      </c>
      <c r="G30" s="1121"/>
      <c r="H30" s="1121"/>
      <c r="I30" s="1121"/>
      <c r="J30" s="1121"/>
      <c r="K30" s="1121"/>
      <c r="L30" s="1121"/>
      <c r="M30" s="1122"/>
      <c r="T30" s="30"/>
      <c r="U30" s="29"/>
    </row>
    <row r="31" spans="1:27" ht="12.75" customHeight="1">
      <c r="A31" s="1267" t="s">
        <v>1867</v>
      </c>
      <c r="B31" s="1036" t="s">
        <v>1868</v>
      </c>
      <c r="C31" s="1037"/>
      <c r="D31" s="1038"/>
      <c r="E31" s="147">
        <v>560</v>
      </c>
      <c r="F31" s="147"/>
      <c r="G31" s="1065" t="s">
        <v>1869</v>
      </c>
      <c r="H31" s="1066"/>
      <c r="I31" s="1066"/>
      <c r="J31" s="1066"/>
      <c r="K31" s="1066"/>
      <c r="L31" s="1066"/>
      <c r="M31" s="1067"/>
      <c r="T31" s="30"/>
      <c r="U31" s="29"/>
    </row>
    <row r="32" spans="1:27" ht="12.75" customHeight="1">
      <c r="A32" s="1268"/>
      <c r="B32" s="1027" t="s">
        <v>1870</v>
      </c>
      <c r="C32" s="1028"/>
      <c r="D32" s="1029"/>
      <c r="E32" s="145">
        <v>330</v>
      </c>
      <c r="F32" s="145"/>
      <c r="G32" s="1256" t="s">
        <v>1871</v>
      </c>
      <c r="H32" s="1256"/>
      <c r="I32" s="1256"/>
      <c r="J32" s="1256"/>
      <c r="K32" s="1256"/>
      <c r="L32" s="1256"/>
      <c r="M32" s="1257"/>
      <c r="Q32" s="26"/>
      <c r="T32" s="30"/>
      <c r="U32" s="29"/>
    </row>
    <row r="33" spans="1:21" ht="12.75" customHeight="1">
      <c r="A33" s="1268"/>
      <c r="B33" s="1027" t="s">
        <v>1872</v>
      </c>
      <c r="C33" s="1028"/>
      <c r="D33" s="1029"/>
      <c r="E33" s="145">
        <v>490</v>
      </c>
      <c r="F33" s="145"/>
      <c r="G33" s="1256" t="s">
        <v>1873</v>
      </c>
      <c r="H33" s="1256"/>
      <c r="I33" s="1256"/>
      <c r="J33" s="1256"/>
      <c r="K33" s="1256"/>
      <c r="L33" s="1256"/>
      <c r="M33" s="1257"/>
      <c r="Q33" s="26"/>
      <c r="T33" s="30"/>
      <c r="U33" s="29"/>
    </row>
    <row r="34" spans="1:21" ht="12.75" customHeight="1">
      <c r="A34" s="1268"/>
      <c r="B34" s="1027" t="s">
        <v>1874</v>
      </c>
      <c r="C34" s="1028"/>
      <c r="D34" s="1029"/>
      <c r="E34" s="145">
        <v>490</v>
      </c>
      <c r="F34" s="145"/>
      <c r="G34" s="1256" t="s">
        <v>1875</v>
      </c>
      <c r="H34" s="1256"/>
      <c r="I34" s="1256"/>
      <c r="J34" s="1256"/>
      <c r="K34" s="1256"/>
      <c r="L34" s="1256"/>
      <c r="M34" s="1257"/>
      <c r="Q34" s="26"/>
      <c r="T34" s="30"/>
      <c r="U34" s="29"/>
    </row>
    <row r="35" spans="1:21" ht="12.75" customHeight="1">
      <c r="A35" s="1268"/>
      <c r="B35" s="1027" t="s">
        <v>1876</v>
      </c>
      <c r="C35" s="1028"/>
      <c r="D35" s="1029"/>
      <c r="E35" s="145">
        <v>530</v>
      </c>
      <c r="F35" s="145"/>
      <c r="G35" s="1256" t="s">
        <v>1877</v>
      </c>
      <c r="H35" s="1256"/>
      <c r="I35" s="1256"/>
      <c r="J35" s="1256"/>
      <c r="K35" s="1256"/>
      <c r="L35" s="1256"/>
      <c r="M35" s="1257"/>
      <c r="Q35" s="26"/>
      <c r="T35" s="30"/>
      <c r="U35" s="29"/>
    </row>
    <row r="36" spans="1:21" ht="12.75" customHeight="1">
      <c r="A36" s="1268"/>
      <c r="B36" s="1027" t="s">
        <v>1878</v>
      </c>
      <c r="C36" s="1028"/>
      <c r="D36" s="1029"/>
      <c r="E36" s="145">
        <v>510</v>
      </c>
      <c r="F36" s="145"/>
      <c r="G36" s="1256" t="s">
        <v>1879</v>
      </c>
      <c r="H36" s="1256"/>
      <c r="I36" s="1256"/>
      <c r="J36" s="1256"/>
      <c r="K36" s="1256"/>
      <c r="L36" s="1256"/>
      <c r="M36" s="1257"/>
      <c r="Q36" s="26"/>
      <c r="T36" s="30"/>
      <c r="U36" s="29"/>
    </row>
    <row r="37" spans="1:21" ht="12.75" customHeight="1">
      <c r="A37" s="1268"/>
      <c r="B37" s="1027"/>
      <c r="C37" s="1028"/>
      <c r="D37" s="1029"/>
      <c r="E37" s="410"/>
      <c r="F37" s="145"/>
      <c r="G37" s="1021"/>
      <c r="H37" s="1022"/>
      <c r="I37" s="1022"/>
      <c r="J37" s="1022"/>
      <c r="K37" s="1022"/>
      <c r="L37" s="1022"/>
      <c r="M37" s="1023"/>
      <c r="Q37" s="26"/>
      <c r="T37" s="30"/>
      <c r="U37" s="29"/>
    </row>
    <row r="38" spans="1:21" ht="12.75" customHeight="1">
      <c r="A38" s="1268"/>
      <c r="B38" s="1154"/>
      <c r="C38" s="1155"/>
      <c r="D38" s="1156"/>
      <c r="E38" s="418"/>
      <c r="F38" s="155"/>
      <c r="G38" s="1260"/>
      <c r="H38" s="1260"/>
      <c r="I38" s="1260"/>
      <c r="J38" s="1260"/>
      <c r="K38" s="1260"/>
      <c r="L38" s="1260"/>
      <c r="M38" s="1261"/>
      <c r="Q38" s="26"/>
      <c r="T38" s="30"/>
      <c r="U38" s="29"/>
    </row>
    <row r="39" spans="1:21" ht="12.75" customHeight="1">
      <c r="A39" s="1269"/>
      <c r="B39" s="1039" t="s">
        <v>10</v>
      </c>
      <c r="C39" s="780"/>
      <c r="D39" s="781"/>
      <c r="E39" s="419">
        <f>SUM(E31:E38)</f>
        <v>2910</v>
      </c>
      <c r="F39" s="173">
        <f>SUM(F31:F38)</f>
        <v>0</v>
      </c>
      <c r="G39" s="1121"/>
      <c r="H39" s="1121"/>
      <c r="I39" s="1121"/>
      <c r="J39" s="1121"/>
      <c r="K39" s="1121"/>
      <c r="L39" s="1121"/>
      <c r="M39" s="1122"/>
      <c r="Q39" s="26"/>
      <c r="T39" s="30"/>
      <c r="U39" s="29"/>
    </row>
    <row r="40" spans="1:21" ht="12.75" customHeight="1">
      <c r="A40" s="1072" t="s">
        <v>1880</v>
      </c>
      <c r="B40" s="1036" t="s">
        <v>1881</v>
      </c>
      <c r="C40" s="1037"/>
      <c r="D40" s="1038"/>
      <c r="E40" s="147">
        <v>1250</v>
      </c>
      <c r="F40" s="147"/>
      <c r="G40" s="1262" t="s">
        <v>1882</v>
      </c>
      <c r="H40" s="1262"/>
      <c r="I40" s="1262"/>
      <c r="J40" s="1262"/>
      <c r="K40" s="1262"/>
      <c r="L40" s="1262"/>
      <c r="M40" s="1263"/>
      <c r="Q40" s="26"/>
      <c r="T40" s="30"/>
      <c r="U40" s="29"/>
    </row>
    <row r="41" spans="1:21" ht="12.75" customHeight="1">
      <c r="A41" s="1073"/>
      <c r="B41" s="1027" t="s">
        <v>1883</v>
      </c>
      <c r="C41" s="1028"/>
      <c r="D41" s="1029"/>
      <c r="E41" s="145">
        <v>500</v>
      </c>
      <c r="F41" s="145"/>
      <c r="G41" s="1256" t="s">
        <v>1884</v>
      </c>
      <c r="H41" s="1256"/>
      <c r="I41" s="1256"/>
      <c r="J41" s="1256"/>
      <c r="K41" s="1256"/>
      <c r="L41" s="1256"/>
      <c r="M41" s="1257"/>
      <c r="Q41" s="26"/>
      <c r="T41" s="30"/>
      <c r="U41" s="29"/>
    </row>
    <row r="42" spans="1:21" ht="12.75" customHeight="1">
      <c r="A42" s="1073"/>
      <c r="B42" s="1027" t="s">
        <v>1885</v>
      </c>
      <c r="C42" s="1028"/>
      <c r="D42" s="1029"/>
      <c r="E42" s="145">
        <v>740</v>
      </c>
      <c r="F42" s="145"/>
      <c r="G42" s="1256" t="s">
        <v>1886</v>
      </c>
      <c r="H42" s="1256"/>
      <c r="I42" s="1256"/>
      <c r="J42" s="1256"/>
      <c r="K42" s="1256"/>
      <c r="L42" s="1256"/>
      <c r="M42" s="1257"/>
      <c r="Q42" s="26"/>
      <c r="T42" s="30"/>
      <c r="U42" s="29"/>
    </row>
    <row r="43" spans="1:21" ht="12.75" customHeight="1">
      <c r="A43" s="1073"/>
      <c r="B43" s="1027" t="s">
        <v>1887</v>
      </c>
      <c r="C43" s="1028"/>
      <c r="D43" s="1029"/>
      <c r="E43" s="145">
        <v>410</v>
      </c>
      <c r="F43" s="145"/>
      <c r="G43" s="1256" t="s">
        <v>1888</v>
      </c>
      <c r="H43" s="1256"/>
      <c r="I43" s="1256"/>
      <c r="J43" s="1256"/>
      <c r="K43" s="1256"/>
      <c r="L43" s="1256"/>
      <c r="M43" s="1257"/>
      <c r="Q43" s="26"/>
      <c r="T43" s="30"/>
      <c r="U43" s="29"/>
    </row>
    <row r="44" spans="1:21" ht="12.75" customHeight="1">
      <c r="A44" s="1073"/>
      <c r="B44" s="1027" t="s">
        <v>1889</v>
      </c>
      <c r="C44" s="1028"/>
      <c r="D44" s="1029"/>
      <c r="E44" s="145">
        <v>870</v>
      </c>
      <c r="F44" s="145"/>
      <c r="G44" s="1256" t="s">
        <v>1890</v>
      </c>
      <c r="H44" s="1256"/>
      <c r="I44" s="1256"/>
      <c r="J44" s="1256"/>
      <c r="K44" s="1256"/>
      <c r="L44" s="1256"/>
      <c r="M44" s="1257"/>
      <c r="Q44" s="26"/>
      <c r="T44" s="30"/>
      <c r="U44" s="29"/>
    </row>
    <row r="45" spans="1:21" ht="12.75" customHeight="1">
      <c r="A45" s="1073"/>
      <c r="B45" s="1027" t="s">
        <v>1891</v>
      </c>
      <c r="C45" s="1028"/>
      <c r="D45" s="1029"/>
      <c r="E45" s="145">
        <v>450</v>
      </c>
      <c r="F45" s="145"/>
      <c r="G45" s="1256" t="s">
        <v>1892</v>
      </c>
      <c r="H45" s="1256"/>
      <c r="I45" s="1256"/>
      <c r="J45" s="1256"/>
      <c r="K45" s="1256"/>
      <c r="L45" s="1256"/>
      <c r="M45" s="1257"/>
      <c r="Q45" s="26"/>
      <c r="T45" s="30"/>
      <c r="U45" s="29"/>
    </row>
    <row r="46" spans="1:21" ht="12.75" customHeight="1">
      <c r="A46" s="1073"/>
      <c r="B46" s="1027" t="s">
        <v>1893</v>
      </c>
      <c r="C46" s="1028"/>
      <c r="D46" s="1029"/>
      <c r="E46" s="145">
        <v>470</v>
      </c>
      <c r="F46" s="145"/>
      <c r="G46" s="1256" t="s">
        <v>1894</v>
      </c>
      <c r="H46" s="1256"/>
      <c r="I46" s="1256"/>
      <c r="J46" s="1256"/>
      <c r="K46" s="1256"/>
      <c r="L46" s="1256"/>
      <c r="M46" s="1257"/>
      <c r="Q46" s="26"/>
      <c r="T46" s="30"/>
      <c r="U46" s="29"/>
    </row>
    <row r="47" spans="1:21" ht="12.75" customHeight="1">
      <c r="A47" s="1073"/>
      <c r="B47" s="1027" t="s">
        <v>1895</v>
      </c>
      <c r="C47" s="1028"/>
      <c r="D47" s="1029"/>
      <c r="E47" s="145">
        <v>340</v>
      </c>
      <c r="F47" s="145"/>
      <c r="G47" s="1021" t="s">
        <v>1896</v>
      </c>
      <c r="H47" s="1022"/>
      <c r="I47" s="1022"/>
      <c r="J47" s="1022"/>
      <c r="K47" s="1022"/>
      <c r="L47" s="1022"/>
      <c r="M47" s="1023"/>
      <c r="Q47" s="26"/>
      <c r="T47" s="30"/>
      <c r="U47" s="29"/>
    </row>
    <row r="48" spans="1:21" ht="12.75" customHeight="1">
      <c r="A48" s="1073"/>
      <c r="B48" s="1154"/>
      <c r="C48" s="1155"/>
      <c r="D48" s="1156"/>
      <c r="E48" s="418"/>
      <c r="F48" s="155"/>
      <c r="G48" s="1260"/>
      <c r="H48" s="1260"/>
      <c r="I48" s="1260"/>
      <c r="J48" s="1260"/>
      <c r="K48" s="1260"/>
      <c r="L48" s="1260"/>
      <c r="M48" s="1261"/>
      <c r="Q48" s="26"/>
      <c r="T48" s="30"/>
      <c r="U48" s="29"/>
    </row>
    <row r="49" spans="1:27" ht="12.75" customHeight="1">
      <c r="A49" s="1074"/>
      <c r="B49" s="1039" t="s">
        <v>10</v>
      </c>
      <c r="C49" s="780"/>
      <c r="D49" s="1127"/>
      <c r="E49" s="419">
        <f>SUM(E40:E48)</f>
        <v>5030</v>
      </c>
      <c r="F49" s="173">
        <f>SUM(F40:F48)</f>
        <v>0</v>
      </c>
      <c r="G49" s="1121"/>
      <c r="H49" s="1121"/>
      <c r="I49" s="1121"/>
      <c r="J49" s="1121"/>
      <c r="K49" s="1121"/>
      <c r="L49" s="1121"/>
      <c r="M49" s="1122"/>
      <c r="Q49" s="26"/>
      <c r="T49" s="30"/>
      <c r="U49" s="29"/>
    </row>
    <row r="50" spans="1:27" ht="12.75" customHeight="1">
      <c r="A50" s="1075" t="s">
        <v>1897</v>
      </c>
      <c r="B50" s="1036" t="s">
        <v>1898</v>
      </c>
      <c r="C50" s="1037"/>
      <c r="D50" s="1038"/>
      <c r="E50" s="147">
        <v>580</v>
      </c>
      <c r="F50" s="147"/>
      <c r="G50" s="1262" t="s">
        <v>1899</v>
      </c>
      <c r="H50" s="1262"/>
      <c r="I50" s="1262"/>
      <c r="J50" s="1262"/>
      <c r="K50" s="1262"/>
      <c r="L50" s="1262"/>
      <c r="M50" s="1263"/>
      <c r="Q50" s="26"/>
      <c r="T50" s="30"/>
      <c r="U50" s="29"/>
    </row>
    <row r="51" spans="1:27" ht="12.75" customHeight="1">
      <c r="A51" s="1076"/>
      <c r="B51" s="1027" t="s">
        <v>1900</v>
      </c>
      <c r="C51" s="1028"/>
      <c r="D51" s="1029"/>
      <c r="E51" s="145">
        <v>410</v>
      </c>
      <c r="F51" s="145"/>
      <c r="G51" s="1256" t="s">
        <v>1901</v>
      </c>
      <c r="H51" s="1256"/>
      <c r="I51" s="1256"/>
      <c r="J51" s="1256"/>
      <c r="K51" s="1256"/>
      <c r="L51" s="1256"/>
      <c r="M51" s="1257"/>
      <c r="Q51" s="26"/>
      <c r="T51" s="30"/>
      <c r="U51" s="29"/>
    </row>
    <row r="52" spans="1:27" ht="12.75" customHeight="1">
      <c r="A52" s="1076"/>
      <c r="B52" s="1027" t="s">
        <v>1902</v>
      </c>
      <c r="C52" s="1028"/>
      <c r="D52" s="1029"/>
      <c r="E52" s="145">
        <v>330</v>
      </c>
      <c r="F52" s="145"/>
      <c r="G52" s="1256" t="s">
        <v>1903</v>
      </c>
      <c r="H52" s="1256"/>
      <c r="I52" s="1256"/>
      <c r="J52" s="1256"/>
      <c r="K52" s="1256"/>
      <c r="L52" s="1256"/>
      <c r="M52" s="1257"/>
      <c r="T52" s="30"/>
      <c r="U52" s="29"/>
    </row>
    <row r="53" spans="1:27" ht="12.75" customHeight="1">
      <c r="A53" s="1076"/>
      <c r="B53" s="1027" t="s">
        <v>1904</v>
      </c>
      <c r="C53" s="1028"/>
      <c r="D53" s="1029"/>
      <c r="E53" s="145">
        <v>570</v>
      </c>
      <c r="F53" s="145"/>
      <c r="G53" s="1256" t="s">
        <v>1905</v>
      </c>
      <c r="H53" s="1256"/>
      <c r="I53" s="1256"/>
      <c r="J53" s="1256"/>
      <c r="K53" s="1256"/>
      <c r="L53" s="1256"/>
      <c r="M53" s="1257"/>
      <c r="T53" s="30"/>
      <c r="U53" s="29"/>
    </row>
    <row r="54" spans="1:27" ht="12.75" customHeight="1">
      <c r="A54" s="1076"/>
      <c r="B54" s="1027" t="s">
        <v>1906</v>
      </c>
      <c r="C54" s="1028"/>
      <c r="D54" s="1029"/>
      <c r="E54" s="145">
        <v>630</v>
      </c>
      <c r="F54" s="145"/>
      <c r="G54" s="1256" t="s">
        <v>1907</v>
      </c>
      <c r="H54" s="1256"/>
      <c r="I54" s="1256"/>
      <c r="J54" s="1256"/>
      <c r="K54" s="1256"/>
      <c r="L54" s="1256"/>
      <c r="M54" s="1257"/>
      <c r="T54" s="30"/>
      <c r="U54" s="29"/>
    </row>
    <row r="55" spans="1:27" ht="12.75" customHeight="1">
      <c r="A55" s="1076"/>
      <c r="B55" s="1027" t="s">
        <v>1908</v>
      </c>
      <c r="C55" s="1028"/>
      <c r="D55" s="1029"/>
      <c r="E55" s="145">
        <v>280</v>
      </c>
      <c r="F55" s="145"/>
      <c r="G55" s="1256" t="s">
        <v>1909</v>
      </c>
      <c r="H55" s="1256"/>
      <c r="I55" s="1256"/>
      <c r="J55" s="1256"/>
      <c r="K55" s="1256"/>
      <c r="L55" s="1256"/>
      <c r="M55" s="1257"/>
      <c r="T55" s="31"/>
      <c r="U55" s="31"/>
    </row>
    <row r="56" spans="1:27" ht="12.75" customHeight="1">
      <c r="A56" s="1076"/>
      <c r="B56" s="1027" t="s">
        <v>1910</v>
      </c>
      <c r="C56" s="1028"/>
      <c r="D56" s="1029"/>
      <c r="E56" s="145">
        <v>260</v>
      </c>
      <c r="F56" s="145"/>
      <c r="G56" s="1256" t="s">
        <v>1911</v>
      </c>
      <c r="H56" s="1256"/>
      <c r="I56" s="1256"/>
      <c r="J56" s="1256"/>
      <c r="K56" s="1256"/>
      <c r="L56" s="1256"/>
      <c r="M56" s="1257"/>
      <c r="T56" s="32"/>
      <c r="U56" s="32"/>
    </row>
    <row r="57" spans="1:27" ht="12.75" customHeight="1">
      <c r="A57" s="1076"/>
      <c r="B57" s="1027" t="s">
        <v>1912</v>
      </c>
      <c r="C57" s="1028"/>
      <c r="D57" s="1029"/>
      <c r="E57" s="145">
        <v>410</v>
      </c>
      <c r="F57" s="145"/>
      <c r="G57" s="1256" t="s">
        <v>1913</v>
      </c>
      <c r="H57" s="1256"/>
      <c r="I57" s="1256"/>
      <c r="J57" s="1256"/>
      <c r="K57" s="1256"/>
      <c r="L57" s="1256"/>
      <c r="M57" s="1257"/>
    </row>
    <row r="58" spans="1:27" s="12" customFormat="1" ht="12.75" customHeight="1">
      <c r="A58" s="1076"/>
      <c r="B58" s="1027" t="s">
        <v>1914</v>
      </c>
      <c r="C58" s="1028"/>
      <c r="D58" s="1029"/>
      <c r="E58" s="145">
        <v>350</v>
      </c>
      <c r="F58" s="145"/>
      <c r="G58" s="1256" t="s">
        <v>1915</v>
      </c>
      <c r="H58" s="1256"/>
      <c r="I58" s="1256"/>
      <c r="J58" s="1256"/>
      <c r="K58" s="1256"/>
      <c r="L58" s="1256"/>
      <c r="M58" s="1257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 customHeight="1">
      <c r="A59" s="1076"/>
      <c r="B59" s="1027" t="s">
        <v>1916</v>
      </c>
      <c r="C59" s="1028"/>
      <c r="D59" s="1029"/>
      <c r="E59" s="145">
        <v>270</v>
      </c>
      <c r="F59" s="145"/>
      <c r="G59" s="1021" t="s">
        <v>1917</v>
      </c>
      <c r="H59" s="1022"/>
      <c r="I59" s="1022"/>
      <c r="J59" s="1022"/>
      <c r="K59" s="1022"/>
      <c r="L59" s="1022"/>
      <c r="M59" s="1023"/>
    </row>
    <row r="60" spans="1:27" ht="12.75" customHeight="1">
      <c r="A60" s="1076"/>
      <c r="B60" s="1154"/>
      <c r="C60" s="1155"/>
      <c r="D60" s="1156"/>
      <c r="E60" s="155"/>
      <c r="F60" s="155"/>
      <c r="G60" s="1260"/>
      <c r="H60" s="1260"/>
      <c r="I60" s="1260"/>
      <c r="J60" s="1260"/>
      <c r="K60" s="1260"/>
      <c r="L60" s="1260"/>
      <c r="M60" s="1261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 customHeight="1">
      <c r="A61" s="1077"/>
      <c r="B61" s="1039" t="s">
        <v>10</v>
      </c>
      <c r="C61" s="780"/>
      <c r="D61" s="1127"/>
      <c r="E61" s="419">
        <f>SUM(E50:E60)</f>
        <v>4090</v>
      </c>
      <c r="F61" s="175">
        <f>SUM(F50:F60)</f>
        <v>0</v>
      </c>
      <c r="G61" s="1258"/>
      <c r="H61" s="1258"/>
      <c r="I61" s="1258"/>
      <c r="J61" s="1258"/>
      <c r="K61" s="1258"/>
      <c r="L61" s="1258"/>
      <c r="M61" s="1259"/>
      <c r="N61" s="19"/>
    </row>
    <row r="62" spans="1:27" ht="12.75" customHeight="1">
      <c r="A62" s="33"/>
      <c r="B62" s="34"/>
      <c r="C62" s="34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 ht="12.7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:27" ht="12.75" customHeigh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ht="12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1:27" ht="12.7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:27" ht="12.75" customHeight="1">
      <c r="A67" s="1071" t="s">
        <v>28</v>
      </c>
      <c r="B67" s="1071"/>
      <c r="C67" s="1071"/>
      <c r="D67" s="1071"/>
      <c r="E67" s="1071"/>
      <c r="F67" s="1071"/>
      <c r="G67" s="1071"/>
      <c r="H67" s="1071"/>
      <c r="I67" s="1071"/>
      <c r="J67" s="1071"/>
      <c r="K67" s="1071"/>
      <c r="L67" s="1071"/>
      <c r="M67" s="1071"/>
      <c r="N67" s="1071"/>
      <c r="O67" s="1071"/>
      <c r="P67" s="1071"/>
      <c r="Q67" s="1071"/>
      <c r="R67" s="1071"/>
      <c r="S67" s="1071"/>
      <c r="T67" s="1071"/>
      <c r="U67" s="1071"/>
      <c r="V67" s="1071"/>
      <c r="W67" s="1071"/>
      <c r="X67" s="1071"/>
      <c r="Y67" s="1071"/>
      <c r="Z67" s="1071"/>
      <c r="AA67" s="1071"/>
    </row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</sheetData>
  <mergeCells count="173">
    <mergeCell ref="A3:C3"/>
    <mergeCell ref="D3:S3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5:AA5"/>
    <mergeCell ref="A6:A14"/>
    <mergeCell ref="B6:D6"/>
    <mergeCell ref="G6:M6"/>
    <mergeCell ref="O6:O15"/>
    <mergeCell ref="P6:R6"/>
    <mergeCell ref="B5:D5"/>
    <mergeCell ref="G5:M5"/>
    <mergeCell ref="P5:R5"/>
    <mergeCell ref="U6:AA6"/>
    <mergeCell ref="U7:AA7"/>
    <mergeCell ref="U8:AA8"/>
    <mergeCell ref="B7:D7"/>
    <mergeCell ref="G7:M7"/>
    <mergeCell ref="U9:AA9"/>
    <mergeCell ref="B8:D8"/>
    <mergeCell ref="B10:D10"/>
    <mergeCell ref="G10:M10"/>
    <mergeCell ref="B9:D9"/>
    <mergeCell ref="G9:M9"/>
    <mergeCell ref="G8:M8"/>
    <mergeCell ref="U10:AA10"/>
    <mergeCell ref="U11:AA11"/>
    <mergeCell ref="U12:AA12"/>
    <mergeCell ref="B11:D11"/>
    <mergeCell ref="G11:M11"/>
    <mergeCell ref="U13:AA13"/>
    <mergeCell ref="B12:D12"/>
    <mergeCell ref="B14:D14"/>
    <mergeCell ref="G14:M14"/>
    <mergeCell ref="P14:R14"/>
    <mergeCell ref="U14:AA14"/>
    <mergeCell ref="B13:D13"/>
    <mergeCell ref="G13:M13"/>
    <mergeCell ref="P13:R13"/>
    <mergeCell ref="G12:M12"/>
    <mergeCell ref="P12:R12"/>
    <mergeCell ref="U15:AA15"/>
    <mergeCell ref="B16:D16"/>
    <mergeCell ref="G16:M16"/>
    <mergeCell ref="O16:O24"/>
    <mergeCell ref="P16:R16"/>
    <mergeCell ref="B19:D19"/>
    <mergeCell ref="B15:D15"/>
    <mergeCell ref="G15:M15"/>
    <mergeCell ref="P15:R15"/>
    <mergeCell ref="G19:M19"/>
    <mergeCell ref="P19:R19"/>
    <mergeCell ref="U16:AA16"/>
    <mergeCell ref="B17:D17"/>
    <mergeCell ref="G17:M17"/>
    <mergeCell ref="P17:R17"/>
    <mergeCell ref="U17:AA17"/>
    <mergeCell ref="B18:D18"/>
    <mergeCell ref="G18:M18"/>
    <mergeCell ref="P18:R18"/>
    <mergeCell ref="U18:AA18"/>
    <mergeCell ref="U19:AA19"/>
    <mergeCell ref="B20:D20"/>
    <mergeCell ref="G20:M20"/>
    <mergeCell ref="P20:R20"/>
    <mergeCell ref="U20:AA20"/>
    <mergeCell ref="G26:M26"/>
    <mergeCell ref="O26:R26"/>
    <mergeCell ref="A21:A30"/>
    <mergeCell ref="B21:D21"/>
    <mergeCell ref="G21:M21"/>
    <mergeCell ref="P21:R21"/>
    <mergeCell ref="G22:M22"/>
    <mergeCell ref="P22:R22"/>
    <mergeCell ref="B28:D28"/>
    <mergeCell ref="G28:M28"/>
    <mergeCell ref="B26:D26"/>
    <mergeCell ref="B29:D29"/>
    <mergeCell ref="G29:M29"/>
    <mergeCell ref="B27:D27"/>
    <mergeCell ref="G27:M27"/>
    <mergeCell ref="G24:M24"/>
    <mergeCell ref="P24:R24"/>
    <mergeCell ref="A15:A20"/>
    <mergeCell ref="U23:AA23"/>
    <mergeCell ref="B22:D22"/>
    <mergeCell ref="U24:AA24"/>
    <mergeCell ref="B25:D25"/>
    <mergeCell ref="G25:M25"/>
    <mergeCell ref="A31:A39"/>
    <mergeCell ref="B31:D31"/>
    <mergeCell ref="G31:M31"/>
    <mergeCell ref="B32:D32"/>
    <mergeCell ref="B34:D34"/>
    <mergeCell ref="G34:M34"/>
    <mergeCell ref="B35:D35"/>
    <mergeCell ref="G35:M35"/>
    <mergeCell ref="G32:M32"/>
    <mergeCell ref="B33:D33"/>
    <mergeCell ref="G33:M33"/>
    <mergeCell ref="B38:D38"/>
    <mergeCell ref="G38:M38"/>
    <mergeCell ref="B39:D39"/>
    <mergeCell ref="G39:M39"/>
    <mergeCell ref="B36:D36"/>
    <mergeCell ref="B47:D47"/>
    <mergeCell ref="G47:M47"/>
    <mergeCell ref="B24:D24"/>
    <mergeCell ref="B23:D23"/>
    <mergeCell ref="G23:M23"/>
    <mergeCell ref="P23:R23"/>
    <mergeCell ref="U21:AA21"/>
    <mergeCell ref="U22:AA22"/>
    <mergeCell ref="B30:D30"/>
    <mergeCell ref="G30:M30"/>
    <mergeCell ref="G53:M53"/>
    <mergeCell ref="B52:D52"/>
    <mergeCell ref="G36:M36"/>
    <mergeCell ref="B37:D37"/>
    <mergeCell ref="G37:M37"/>
    <mergeCell ref="A40:A49"/>
    <mergeCell ref="B40:D40"/>
    <mergeCell ref="G40:M40"/>
    <mergeCell ref="B41:D41"/>
    <mergeCell ref="G41:M41"/>
    <mergeCell ref="B42:D42"/>
    <mergeCell ref="B44:D44"/>
    <mergeCell ref="G44:M44"/>
    <mergeCell ref="B45:D45"/>
    <mergeCell ref="G45:M45"/>
    <mergeCell ref="G42:M42"/>
    <mergeCell ref="B43:D43"/>
    <mergeCell ref="G43:M43"/>
    <mergeCell ref="B48:D48"/>
    <mergeCell ref="G48:M48"/>
    <mergeCell ref="B49:D49"/>
    <mergeCell ref="G49:M49"/>
    <mergeCell ref="B46:D46"/>
    <mergeCell ref="G46:M46"/>
    <mergeCell ref="A67:AA67"/>
    <mergeCell ref="B59:D59"/>
    <mergeCell ref="G59:M59"/>
    <mergeCell ref="B60:D60"/>
    <mergeCell ref="B58:D58"/>
    <mergeCell ref="G58:M58"/>
    <mergeCell ref="B61:D61"/>
    <mergeCell ref="G61:M61"/>
    <mergeCell ref="A50:A61"/>
    <mergeCell ref="B50:D50"/>
    <mergeCell ref="G60:M60"/>
    <mergeCell ref="B57:D57"/>
    <mergeCell ref="G57:M57"/>
    <mergeCell ref="B54:D54"/>
    <mergeCell ref="G54:M54"/>
    <mergeCell ref="B55:D55"/>
    <mergeCell ref="G55:M55"/>
    <mergeCell ref="G50:M50"/>
    <mergeCell ref="B51:D51"/>
    <mergeCell ref="G51:M51"/>
    <mergeCell ref="B56:D56"/>
    <mergeCell ref="G56:M56"/>
    <mergeCell ref="G52:M52"/>
    <mergeCell ref="B53:D53"/>
  </mergeCells>
  <phoneticPr fontId="23"/>
  <pageMargins left="0.43307086614173229" right="0.15748031496062992" top="0.39370078740157483" bottom="0.15748031496062992" header="0.19685039370078741" footer="0.1574803149606299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98"/>
  <sheetViews>
    <sheetView workbookViewId="0">
      <selection sqref="A1:C1"/>
    </sheetView>
  </sheetViews>
  <sheetFormatPr defaultRowHeight="11.25"/>
  <cols>
    <col min="1" max="4" width="3.125" style="6" customWidth="1"/>
    <col min="5" max="6" width="5.625" style="6" customWidth="1"/>
    <col min="7" max="18" width="3.125" style="6" customWidth="1"/>
    <col min="19" max="20" width="5.625" style="6" customWidth="1"/>
    <col min="21" max="28" width="3.125" style="6" customWidth="1"/>
    <col min="29" max="16384" width="9" style="6"/>
  </cols>
  <sheetData>
    <row r="1" spans="1:27" s="1" customFormat="1" ht="18.75" customHeight="1">
      <c r="A1" s="757" t="s">
        <v>1918</v>
      </c>
      <c r="B1" s="758"/>
      <c r="C1" s="758"/>
      <c r="D1" s="1079" t="s">
        <v>1919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20" t="str">
        <f>集計表!AC1</f>
        <v>2020/6</v>
      </c>
      <c r="Z1" s="1111"/>
      <c r="AA1" s="1112"/>
    </row>
    <row r="2" spans="1:27" ht="18.75" customHeight="1">
      <c r="A2" s="722" t="s">
        <v>2533</v>
      </c>
      <c r="B2" s="759"/>
      <c r="C2" s="723"/>
      <c r="D2" s="768">
        <f>集計表!D2</f>
        <v>2020</v>
      </c>
      <c r="E2" s="768"/>
      <c r="F2" s="1047">
        <f>SUM(P2-3)</f>
        <v>43985</v>
      </c>
      <c r="G2" s="1047"/>
      <c r="H2" s="209" t="str">
        <f>集計表!J2</f>
        <v>（水）</v>
      </c>
      <c r="I2" s="2" t="s">
        <v>2534</v>
      </c>
      <c r="J2" s="1048">
        <f>SUM(F2+2)</f>
        <v>43987</v>
      </c>
      <c r="K2" s="1113"/>
      <c r="L2" s="1113"/>
      <c r="M2" s="1113"/>
      <c r="N2" s="203" t="str">
        <f>集計表!P2</f>
        <v>（金）</v>
      </c>
      <c r="O2" s="3" t="s">
        <v>2535</v>
      </c>
      <c r="P2" s="1057">
        <f>申込書!C6</f>
        <v>43988</v>
      </c>
      <c r="Q2" s="1057"/>
      <c r="R2" s="4" t="s">
        <v>2536</v>
      </c>
      <c r="S2" s="5" t="s">
        <v>2537</v>
      </c>
      <c r="T2" s="187" t="s">
        <v>2551</v>
      </c>
      <c r="U2" s="1058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2538</v>
      </c>
      <c r="B3" s="761"/>
      <c r="C3" s="762"/>
      <c r="D3" s="1053" t="s">
        <v>3783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87"/>
      <c r="U3" s="1046">
        <f>SUM(集計表!N133+集計表!N251)</f>
        <v>0</v>
      </c>
      <c r="V3" s="1046"/>
      <c r="W3" s="1046"/>
      <c r="X3" s="1046"/>
      <c r="Y3" s="1046"/>
      <c r="Z3" s="1046"/>
      <c r="AA3" s="7" t="s">
        <v>2539</v>
      </c>
    </row>
    <row r="4" spans="1:27" ht="18.75" customHeight="1">
      <c r="U4" s="1019" t="s">
        <v>6</v>
      </c>
      <c r="V4" s="1019"/>
      <c r="W4" s="20" t="s">
        <v>1786</v>
      </c>
      <c r="X4" s="1114">
        <f>SUM(T62)</f>
        <v>0</v>
      </c>
      <c r="Y4" s="1019"/>
      <c r="Z4" s="1019"/>
      <c r="AA4" s="6" t="s">
        <v>1920</v>
      </c>
    </row>
    <row r="5" spans="1:27" ht="12.75" customHeight="1">
      <c r="A5" s="21"/>
      <c r="B5" s="1049" t="s">
        <v>1921</v>
      </c>
      <c r="C5" s="1050"/>
      <c r="D5" s="1050"/>
      <c r="E5" s="162" t="s">
        <v>7</v>
      </c>
      <c r="F5" s="161" t="s">
        <v>8</v>
      </c>
      <c r="G5" s="1050" t="s">
        <v>1789</v>
      </c>
      <c r="H5" s="1050"/>
      <c r="I5" s="1050"/>
      <c r="J5" s="1050"/>
      <c r="K5" s="1050"/>
      <c r="L5" s="1050"/>
      <c r="M5" s="1061"/>
      <c r="O5" s="22"/>
      <c r="P5" s="1049" t="s">
        <v>1790</v>
      </c>
      <c r="Q5" s="1050"/>
      <c r="R5" s="1050"/>
      <c r="S5" s="162" t="s">
        <v>7</v>
      </c>
      <c r="T5" s="161" t="s">
        <v>8</v>
      </c>
      <c r="U5" s="1050" t="s">
        <v>1789</v>
      </c>
      <c r="V5" s="1050"/>
      <c r="W5" s="1050"/>
      <c r="X5" s="1050"/>
      <c r="Y5" s="1050"/>
      <c r="Z5" s="1050"/>
      <c r="AA5" s="1061"/>
    </row>
    <row r="6" spans="1:27" ht="12.75" customHeight="1">
      <c r="A6" s="1072" t="s">
        <v>1922</v>
      </c>
      <c r="B6" s="1036" t="s">
        <v>1923</v>
      </c>
      <c r="C6" s="1037"/>
      <c r="D6" s="1038"/>
      <c r="E6" s="147">
        <v>480</v>
      </c>
      <c r="F6" s="147"/>
      <c r="G6" s="1065" t="s">
        <v>1924</v>
      </c>
      <c r="H6" s="1066"/>
      <c r="I6" s="1066"/>
      <c r="J6" s="1066"/>
      <c r="K6" s="1066"/>
      <c r="L6" s="1066"/>
      <c r="M6" s="1067"/>
      <c r="O6" s="1072" t="s">
        <v>1925</v>
      </c>
      <c r="P6" s="1036" t="s">
        <v>1926</v>
      </c>
      <c r="Q6" s="1037"/>
      <c r="R6" s="1038"/>
      <c r="S6" s="192">
        <v>580</v>
      </c>
      <c r="T6" s="147"/>
      <c r="U6" s="1030" t="s">
        <v>1927</v>
      </c>
      <c r="V6" s="1031"/>
      <c r="W6" s="1031"/>
      <c r="X6" s="1031"/>
      <c r="Y6" s="1031"/>
      <c r="Z6" s="1031"/>
      <c r="AA6" s="1032"/>
    </row>
    <row r="7" spans="1:27" ht="12.75" customHeight="1">
      <c r="A7" s="1073"/>
      <c r="B7" s="1027" t="s">
        <v>1928</v>
      </c>
      <c r="C7" s="1028"/>
      <c r="D7" s="1029"/>
      <c r="E7" s="145">
        <v>700</v>
      </c>
      <c r="F7" s="145"/>
      <c r="G7" s="1021" t="s">
        <v>1929</v>
      </c>
      <c r="H7" s="1022"/>
      <c r="I7" s="1022"/>
      <c r="J7" s="1022"/>
      <c r="K7" s="1022"/>
      <c r="L7" s="1022"/>
      <c r="M7" s="1023"/>
      <c r="O7" s="1073"/>
      <c r="P7" s="1027" t="s">
        <v>1930</v>
      </c>
      <c r="Q7" s="1028"/>
      <c r="R7" s="1029"/>
      <c r="S7" s="145">
        <v>480</v>
      </c>
      <c r="T7" s="145"/>
      <c r="U7" s="1021" t="s">
        <v>1931</v>
      </c>
      <c r="V7" s="1022"/>
      <c r="W7" s="1022"/>
      <c r="X7" s="1022"/>
      <c r="Y7" s="1022"/>
      <c r="Z7" s="1022"/>
      <c r="AA7" s="1023"/>
    </row>
    <row r="8" spans="1:27" ht="12.75" customHeight="1">
      <c r="A8" s="1073"/>
      <c r="B8" s="1027" t="s">
        <v>1932</v>
      </c>
      <c r="C8" s="1028"/>
      <c r="D8" s="1029"/>
      <c r="E8" s="145">
        <v>240</v>
      </c>
      <c r="F8" s="145"/>
      <c r="G8" s="1021" t="s">
        <v>1933</v>
      </c>
      <c r="H8" s="1022"/>
      <c r="I8" s="1022"/>
      <c r="J8" s="1022"/>
      <c r="K8" s="1022"/>
      <c r="L8" s="1022"/>
      <c r="M8" s="1023"/>
      <c r="O8" s="1073"/>
      <c r="P8" s="1027" t="s">
        <v>1934</v>
      </c>
      <c r="Q8" s="1028"/>
      <c r="R8" s="1029"/>
      <c r="S8" s="145">
        <v>220</v>
      </c>
      <c r="T8" s="145"/>
      <c r="U8" s="1021" t="s">
        <v>1935</v>
      </c>
      <c r="V8" s="1022"/>
      <c r="W8" s="1022"/>
      <c r="X8" s="1022"/>
      <c r="Y8" s="1022"/>
      <c r="Z8" s="1022"/>
      <c r="AA8" s="1023"/>
    </row>
    <row r="9" spans="1:27" ht="12.75" customHeight="1">
      <c r="A9" s="1073"/>
      <c r="B9" s="1027" t="s">
        <v>1936</v>
      </c>
      <c r="C9" s="1028"/>
      <c r="D9" s="1029"/>
      <c r="E9" s="145">
        <v>540</v>
      </c>
      <c r="F9" s="145"/>
      <c r="G9" s="1021" t="s">
        <v>1937</v>
      </c>
      <c r="H9" s="1022"/>
      <c r="I9" s="1022"/>
      <c r="J9" s="1022"/>
      <c r="K9" s="1022"/>
      <c r="L9" s="1022"/>
      <c r="M9" s="1023"/>
      <c r="O9" s="1073"/>
      <c r="P9" s="1027" t="s">
        <v>1938</v>
      </c>
      <c r="Q9" s="1028"/>
      <c r="R9" s="1029"/>
      <c r="S9" s="145">
        <v>290</v>
      </c>
      <c r="T9" s="145"/>
      <c r="U9" s="1021" t="s">
        <v>1939</v>
      </c>
      <c r="V9" s="1022"/>
      <c r="W9" s="1022"/>
      <c r="X9" s="1022"/>
      <c r="Y9" s="1022"/>
      <c r="Z9" s="1022"/>
      <c r="AA9" s="1023"/>
    </row>
    <row r="10" spans="1:27" ht="12.75" customHeight="1">
      <c r="A10" s="1073"/>
      <c r="B10" s="1027" t="s">
        <v>1940</v>
      </c>
      <c r="C10" s="1028"/>
      <c r="D10" s="1029"/>
      <c r="E10" s="145">
        <v>580</v>
      </c>
      <c r="F10" s="145"/>
      <c r="G10" s="1021" t="s">
        <v>1941</v>
      </c>
      <c r="H10" s="1022"/>
      <c r="I10" s="1022"/>
      <c r="J10" s="1022"/>
      <c r="K10" s="1022"/>
      <c r="L10" s="1022"/>
      <c r="M10" s="1023"/>
      <c r="O10" s="1073"/>
      <c r="P10" s="1027" t="s">
        <v>1942</v>
      </c>
      <c r="Q10" s="1028"/>
      <c r="R10" s="1029"/>
      <c r="S10" s="145">
        <v>610</v>
      </c>
      <c r="T10" s="145"/>
      <c r="U10" s="1021" t="s">
        <v>1943</v>
      </c>
      <c r="V10" s="1022"/>
      <c r="W10" s="1022"/>
      <c r="X10" s="1022"/>
      <c r="Y10" s="1022"/>
      <c r="Z10" s="1022"/>
      <c r="AA10" s="1023"/>
    </row>
    <row r="11" spans="1:27" ht="12.75" customHeight="1">
      <c r="A11" s="1073"/>
      <c r="B11" s="1027" t="s">
        <v>1944</v>
      </c>
      <c r="C11" s="1028"/>
      <c r="D11" s="1029"/>
      <c r="E11" s="145">
        <v>800</v>
      </c>
      <c r="F11" s="145"/>
      <c r="G11" s="1021" t="s">
        <v>1945</v>
      </c>
      <c r="H11" s="1022"/>
      <c r="I11" s="1022"/>
      <c r="J11" s="1022"/>
      <c r="K11" s="1022"/>
      <c r="L11" s="1022"/>
      <c r="M11" s="1023"/>
      <c r="O11" s="1073"/>
      <c r="P11" s="1027" t="s">
        <v>1946</v>
      </c>
      <c r="Q11" s="1028"/>
      <c r="R11" s="1029"/>
      <c r="S11" s="145">
        <v>420</v>
      </c>
      <c r="T11" s="145"/>
      <c r="U11" s="1021" t="s">
        <v>1947</v>
      </c>
      <c r="V11" s="1022"/>
      <c r="W11" s="1022"/>
      <c r="X11" s="1022"/>
      <c r="Y11" s="1022"/>
      <c r="Z11" s="1022"/>
      <c r="AA11" s="1023"/>
    </row>
    <row r="12" spans="1:27" ht="12.75" customHeight="1">
      <c r="A12" s="1073"/>
      <c r="B12" s="1027" t="s">
        <v>1948</v>
      </c>
      <c r="C12" s="1028"/>
      <c r="D12" s="1029"/>
      <c r="E12" s="145">
        <v>560</v>
      </c>
      <c r="F12" s="145"/>
      <c r="G12" s="1021" t="s">
        <v>1949</v>
      </c>
      <c r="H12" s="1022"/>
      <c r="I12" s="1022"/>
      <c r="J12" s="1022"/>
      <c r="K12" s="1022"/>
      <c r="L12" s="1022"/>
      <c r="M12" s="1023"/>
      <c r="O12" s="1073"/>
      <c r="P12" s="1027" t="s">
        <v>1950</v>
      </c>
      <c r="Q12" s="1028"/>
      <c r="R12" s="1029"/>
      <c r="S12" s="145">
        <v>500</v>
      </c>
      <c r="T12" s="145"/>
      <c r="U12" s="1021" t="s">
        <v>1951</v>
      </c>
      <c r="V12" s="1022"/>
      <c r="W12" s="1022"/>
      <c r="X12" s="1022"/>
      <c r="Y12" s="1022"/>
      <c r="Z12" s="1022"/>
      <c r="AA12" s="1023"/>
    </row>
    <row r="13" spans="1:27" ht="12.75" customHeight="1">
      <c r="A13" s="1073"/>
      <c r="B13" s="1027" t="s">
        <v>1952</v>
      </c>
      <c r="C13" s="1028"/>
      <c r="D13" s="1029"/>
      <c r="E13" s="145">
        <v>370</v>
      </c>
      <c r="F13" s="145"/>
      <c r="G13" s="1021" t="s">
        <v>1953</v>
      </c>
      <c r="H13" s="1022"/>
      <c r="I13" s="1022"/>
      <c r="J13" s="1022"/>
      <c r="K13" s="1022"/>
      <c r="L13" s="1022"/>
      <c r="M13" s="1023"/>
      <c r="O13" s="1073"/>
      <c r="P13" s="1027" t="s">
        <v>1954</v>
      </c>
      <c r="Q13" s="1028"/>
      <c r="R13" s="1029"/>
      <c r="S13" s="145">
        <v>550</v>
      </c>
      <c r="T13" s="145"/>
      <c r="U13" s="1021" t="s">
        <v>1955</v>
      </c>
      <c r="V13" s="1022"/>
      <c r="W13" s="1022"/>
      <c r="X13" s="1022"/>
      <c r="Y13" s="1022"/>
      <c r="Z13" s="1022"/>
      <c r="AA13" s="1023"/>
    </row>
    <row r="14" spans="1:27" ht="12.75" customHeight="1">
      <c r="A14" s="1073"/>
      <c r="B14" s="23" t="s">
        <v>1956</v>
      </c>
      <c r="C14" s="24"/>
      <c r="D14" s="25"/>
      <c r="E14" s="145">
        <v>500</v>
      </c>
      <c r="F14" s="145"/>
      <c r="G14" s="1021" t="s">
        <v>1957</v>
      </c>
      <c r="H14" s="1022"/>
      <c r="I14" s="1022"/>
      <c r="J14" s="1022"/>
      <c r="K14" s="1022"/>
      <c r="L14" s="1022"/>
      <c r="M14" s="1023"/>
      <c r="O14" s="1073"/>
      <c r="P14" s="1027"/>
      <c r="Q14" s="1028"/>
      <c r="R14" s="1029"/>
      <c r="S14" s="437"/>
      <c r="T14" s="115"/>
      <c r="U14" s="1021"/>
      <c r="V14" s="1022"/>
      <c r="W14" s="1022"/>
      <c r="X14" s="1022"/>
      <c r="Y14" s="1022"/>
      <c r="Z14" s="1022"/>
      <c r="AA14" s="1023"/>
    </row>
    <row r="15" spans="1:27" ht="12.75" customHeight="1">
      <c r="A15" s="1073"/>
      <c r="B15" s="1115" t="s">
        <v>1958</v>
      </c>
      <c r="C15" s="1116"/>
      <c r="D15" s="1117"/>
      <c r="E15" s="145">
        <v>630</v>
      </c>
      <c r="F15" s="145"/>
      <c r="G15" s="1108" t="s">
        <v>1959</v>
      </c>
      <c r="H15" s="1109"/>
      <c r="I15" s="1109"/>
      <c r="J15" s="1109"/>
      <c r="K15" s="1109"/>
      <c r="L15" s="1109"/>
      <c r="M15" s="1110"/>
      <c r="O15" s="1073"/>
      <c r="P15" s="1027"/>
      <c r="Q15" s="1028"/>
      <c r="R15" s="1029"/>
      <c r="S15" s="436"/>
      <c r="T15" s="116"/>
      <c r="U15" s="1040" t="s">
        <v>1960</v>
      </c>
      <c r="V15" s="1041"/>
      <c r="W15" s="1041"/>
      <c r="X15" s="1041"/>
      <c r="Y15" s="1041"/>
      <c r="Z15" s="1041"/>
      <c r="AA15" s="1042"/>
    </row>
    <row r="16" spans="1:27" ht="12.75" customHeight="1">
      <c r="A16" s="1073"/>
      <c r="B16" s="1118"/>
      <c r="C16" s="1041"/>
      <c r="D16" s="1041"/>
      <c r="E16" s="424"/>
      <c r="F16" s="283"/>
      <c r="G16" s="1041"/>
      <c r="H16" s="1041"/>
      <c r="I16" s="1041"/>
      <c r="J16" s="1041"/>
      <c r="K16" s="1041"/>
      <c r="L16" s="1041"/>
      <c r="M16" s="1042"/>
      <c r="O16" s="1074"/>
      <c r="P16" s="1039" t="s">
        <v>10</v>
      </c>
      <c r="Q16" s="780"/>
      <c r="R16" s="781"/>
      <c r="S16" s="419">
        <f>SUM(S6:S15)</f>
        <v>3650</v>
      </c>
      <c r="T16" s="148">
        <f>SUM(T6:T15)</f>
        <v>0</v>
      </c>
      <c r="U16" s="1018"/>
      <c r="V16" s="1019"/>
      <c r="W16" s="1019"/>
      <c r="X16" s="1019"/>
      <c r="Y16" s="1019"/>
      <c r="Z16" s="1019"/>
      <c r="AA16" s="1020"/>
    </row>
    <row r="17" spans="1:27" ht="12.75" customHeight="1">
      <c r="A17" s="1074"/>
      <c r="B17" s="1039" t="s">
        <v>1823</v>
      </c>
      <c r="C17" s="780"/>
      <c r="D17" s="781"/>
      <c r="E17" s="419">
        <f>SUM(E6:E16)</f>
        <v>5400</v>
      </c>
      <c r="F17" s="164">
        <f>SUM(F6:F16)</f>
        <v>0</v>
      </c>
      <c r="G17" s="1033"/>
      <c r="H17" s="1034"/>
      <c r="I17" s="1034"/>
      <c r="J17" s="1034"/>
      <c r="K17" s="1034"/>
      <c r="L17" s="1034"/>
      <c r="M17" s="1035"/>
      <c r="O17" s="1072" t="s">
        <v>1961</v>
      </c>
      <c r="P17" s="1027" t="s">
        <v>1962</v>
      </c>
      <c r="Q17" s="1028"/>
      <c r="R17" s="1029"/>
      <c r="S17" s="147">
        <v>800</v>
      </c>
      <c r="T17" s="147"/>
      <c r="U17" s="1030" t="s">
        <v>1963</v>
      </c>
      <c r="V17" s="1031"/>
      <c r="W17" s="1031"/>
      <c r="X17" s="1031"/>
      <c r="Y17" s="1031"/>
      <c r="Z17" s="1031"/>
      <c r="AA17" s="1032"/>
    </row>
    <row r="18" spans="1:27" ht="12.75" customHeight="1">
      <c r="A18" s="1072" t="s">
        <v>1964</v>
      </c>
      <c r="B18" s="1027" t="s">
        <v>1965</v>
      </c>
      <c r="C18" s="1028"/>
      <c r="D18" s="1029"/>
      <c r="E18" s="147">
        <v>280</v>
      </c>
      <c r="F18" s="147"/>
      <c r="G18" s="1105" t="s">
        <v>1966</v>
      </c>
      <c r="H18" s="1106"/>
      <c r="I18" s="1106"/>
      <c r="J18" s="1106"/>
      <c r="K18" s="1106"/>
      <c r="L18" s="1106"/>
      <c r="M18" s="1107"/>
      <c r="O18" s="1073"/>
      <c r="P18" s="1027" t="s">
        <v>1967</v>
      </c>
      <c r="Q18" s="1028"/>
      <c r="R18" s="1029"/>
      <c r="S18" s="145">
        <v>790</v>
      </c>
      <c r="T18" s="145"/>
      <c r="U18" s="1021" t="s">
        <v>1968</v>
      </c>
      <c r="V18" s="1022"/>
      <c r="W18" s="1022"/>
      <c r="X18" s="1022"/>
      <c r="Y18" s="1022"/>
      <c r="Z18" s="1022"/>
      <c r="AA18" s="1023"/>
    </row>
    <row r="19" spans="1:27" ht="12.75" customHeight="1">
      <c r="A19" s="1073"/>
      <c r="B19" s="1027" t="s">
        <v>1969</v>
      </c>
      <c r="C19" s="1028"/>
      <c r="D19" s="1029"/>
      <c r="E19" s="145">
        <v>230</v>
      </c>
      <c r="F19" s="145"/>
      <c r="G19" s="1086" t="s">
        <v>1970</v>
      </c>
      <c r="H19" s="1087"/>
      <c r="I19" s="1087"/>
      <c r="J19" s="1087"/>
      <c r="K19" s="1087"/>
      <c r="L19" s="1087"/>
      <c r="M19" s="1088"/>
      <c r="O19" s="1073"/>
      <c r="P19" s="1027" t="s">
        <v>1971</v>
      </c>
      <c r="Q19" s="1028"/>
      <c r="R19" s="1029"/>
      <c r="S19" s="145">
        <v>480</v>
      </c>
      <c r="T19" s="145"/>
      <c r="U19" s="1021" t="s">
        <v>1972</v>
      </c>
      <c r="V19" s="1022"/>
      <c r="W19" s="1022"/>
      <c r="X19" s="1022"/>
      <c r="Y19" s="1022"/>
      <c r="Z19" s="1022"/>
      <c r="AA19" s="1023"/>
    </row>
    <row r="20" spans="1:27" ht="12.75" customHeight="1">
      <c r="A20" s="1073"/>
      <c r="B20" s="1027" t="s">
        <v>1973</v>
      </c>
      <c r="C20" s="1028"/>
      <c r="D20" s="1029"/>
      <c r="E20" s="145">
        <v>330</v>
      </c>
      <c r="F20" s="145"/>
      <c r="G20" s="1086" t="s">
        <v>1974</v>
      </c>
      <c r="H20" s="1087"/>
      <c r="I20" s="1087"/>
      <c r="J20" s="1087"/>
      <c r="K20" s="1087"/>
      <c r="L20" s="1087"/>
      <c r="M20" s="1088"/>
      <c r="O20" s="1073"/>
      <c r="P20" s="1027" t="s">
        <v>1975</v>
      </c>
      <c r="Q20" s="1028"/>
      <c r="R20" s="1029"/>
      <c r="S20" s="145">
        <v>280</v>
      </c>
      <c r="T20" s="145"/>
      <c r="U20" s="1021" t="s">
        <v>1976</v>
      </c>
      <c r="V20" s="1022"/>
      <c r="W20" s="1022"/>
      <c r="X20" s="1022"/>
      <c r="Y20" s="1022"/>
      <c r="Z20" s="1022"/>
      <c r="AA20" s="1023"/>
    </row>
    <row r="21" spans="1:27" ht="12.75" customHeight="1">
      <c r="A21" s="1073"/>
      <c r="B21" s="1027" t="s">
        <v>1977</v>
      </c>
      <c r="C21" s="1028"/>
      <c r="D21" s="1029"/>
      <c r="E21" s="145">
        <v>420</v>
      </c>
      <c r="F21" s="145"/>
      <c r="G21" s="1086" t="s">
        <v>1978</v>
      </c>
      <c r="H21" s="1087"/>
      <c r="I21" s="1087"/>
      <c r="J21" s="1087"/>
      <c r="K21" s="1087"/>
      <c r="L21" s="1087"/>
      <c r="M21" s="1088"/>
      <c r="O21" s="1073"/>
      <c r="P21" s="1027" t="s">
        <v>1979</v>
      </c>
      <c r="Q21" s="1028"/>
      <c r="R21" s="1029"/>
      <c r="S21" s="145">
        <v>270</v>
      </c>
      <c r="T21" s="145"/>
      <c r="U21" s="1021" t="s">
        <v>1980</v>
      </c>
      <c r="V21" s="1022"/>
      <c r="W21" s="1022"/>
      <c r="X21" s="1022"/>
      <c r="Y21" s="1022"/>
      <c r="Z21" s="1022"/>
      <c r="AA21" s="1023"/>
    </row>
    <row r="22" spans="1:27" ht="12.75" customHeight="1">
      <c r="A22" s="1073"/>
      <c r="B22" s="1027" t="s">
        <v>1981</v>
      </c>
      <c r="C22" s="1028"/>
      <c r="D22" s="1029"/>
      <c r="E22" s="145">
        <v>280</v>
      </c>
      <c r="F22" s="145"/>
      <c r="G22" s="1086" t="s">
        <v>1982</v>
      </c>
      <c r="H22" s="1087"/>
      <c r="I22" s="1087"/>
      <c r="J22" s="1087"/>
      <c r="K22" s="1087"/>
      <c r="L22" s="1087"/>
      <c r="M22" s="1088"/>
      <c r="O22" s="1073"/>
      <c r="P22" s="1027" t="s">
        <v>1983</v>
      </c>
      <c r="Q22" s="1028"/>
      <c r="R22" s="1029"/>
      <c r="S22" s="145">
        <v>590</v>
      </c>
      <c r="T22" s="145"/>
      <c r="U22" s="1021" t="s">
        <v>1984</v>
      </c>
      <c r="V22" s="1022"/>
      <c r="W22" s="1022"/>
      <c r="X22" s="1022"/>
      <c r="Y22" s="1022"/>
      <c r="Z22" s="1022"/>
      <c r="AA22" s="1023"/>
    </row>
    <row r="23" spans="1:27" ht="12.75" customHeight="1">
      <c r="A23" s="1073"/>
      <c r="B23" s="1027" t="s">
        <v>1985</v>
      </c>
      <c r="C23" s="1028"/>
      <c r="D23" s="1029"/>
      <c r="E23" s="145">
        <v>840</v>
      </c>
      <c r="F23" s="145"/>
      <c r="G23" s="1086" t="s">
        <v>1986</v>
      </c>
      <c r="H23" s="1087"/>
      <c r="I23" s="1087"/>
      <c r="J23" s="1087"/>
      <c r="K23" s="1087"/>
      <c r="L23" s="1087"/>
      <c r="M23" s="1088"/>
      <c r="O23" s="1073"/>
      <c r="P23" s="1027" t="s">
        <v>1987</v>
      </c>
      <c r="Q23" s="1028"/>
      <c r="R23" s="1029"/>
      <c r="S23" s="145">
        <v>720</v>
      </c>
      <c r="T23" s="145"/>
      <c r="U23" s="1021" t="s">
        <v>1988</v>
      </c>
      <c r="V23" s="1022"/>
      <c r="W23" s="1022"/>
      <c r="X23" s="1022"/>
      <c r="Y23" s="1022"/>
      <c r="Z23" s="1022"/>
      <c r="AA23" s="1023"/>
    </row>
    <row r="24" spans="1:27" ht="12.75" customHeight="1">
      <c r="A24" s="1073"/>
      <c r="B24" s="1027" t="s">
        <v>1989</v>
      </c>
      <c r="C24" s="1028"/>
      <c r="D24" s="1029"/>
      <c r="E24" s="145">
        <v>570</v>
      </c>
      <c r="F24" s="145"/>
      <c r="G24" s="1086" t="s">
        <v>1990</v>
      </c>
      <c r="H24" s="1087"/>
      <c r="I24" s="1087"/>
      <c r="J24" s="1087"/>
      <c r="K24" s="1087"/>
      <c r="L24" s="1087"/>
      <c r="M24" s="1088"/>
      <c r="O24" s="1073"/>
      <c r="P24" s="1027" t="s">
        <v>1991</v>
      </c>
      <c r="Q24" s="1028"/>
      <c r="R24" s="1029"/>
      <c r="S24" s="145">
        <v>450</v>
      </c>
      <c r="T24" s="145"/>
      <c r="U24" s="1021" t="s">
        <v>1992</v>
      </c>
      <c r="V24" s="1022"/>
      <c r="W24" s="1022"/>
      <c r="X24" s="1022"/>
      <c r="Y24" s="1022"/>
      <c r="Z24" s="1022"/>
      <c r="AA24" s="1023"/>
    </row>
    <row r="25" spans="1:27" ht="12.75" customHeight="1">
      <c r="A25" s="1073"/>
      <c r="B25" s="1027" t="s">
        <v>1993</v>
      </c>
      <c r="C25" s="1028"/>
      <c r="D25" s="1029"/>
      <c r="E25" s="145">
        <v>560</v>
      </c>
      <c r="F25" s="145"/>
      <c r="G25" s="1086" t="s">
        <v>1994</v>
      </c>
      <c r="H25" s="1087"/>
      <c r="I25" s="1087"/>
      <c r="J25" s="1087"/>
      <c r="K25" s="1087"/>
      <c r="L25" s="1087"/>
      <c r="M25" s="1088"/>
      <c r="O25" s="1073"/>
      <c r="P25" s="1027" t="s">
        <v>1995</v>
      </c>
      <c r="Q25" s="1028"/>
      <c r="R25" s="1029"/>
      <c r="S25" s="145">
        <v>540</v>
      </c>
      <c r="T25" s="145"/>
      <c r="U25" s="1021" t="s">
        <v>1996</v>
      </c>
      <c r="V25" s="1022"/>
      <c r="W25" s="1022"/>
      <c r="X25" s="1022"/>
      <c r="Y25" s="1022"/>
      <c r="Z25" s="1022"/>
      <c r="AA25" s="1023"/>
    </row>
    <row r="26" spans="1:27" ht="12.75" customHeight="1">
      <c r="A26" s="1073"/>
      <c r="B26" s="1027" t="s">
        <v>1997</v>
      </c>
      <c r="C26" s="1028"/>
      <c r="D26" s="1029"/>
      <c r="E26" s="145">
        <v>340</v>
      </c>
      <c r="F26" s="145"/>
      <c r="G26" s="1086" t="s">
        <v>1998</v>
      </c>
      <c r="H26" s="1087"/>
      <c r="I26" s="1087"/>
      <c r="J26" s="1087"/>
      <c r="K26" s="1087"/>
      <c r="L26" s="1087"/>
      <c r="M26" s="1088"/>
      <c r="O26" s="1073"/>
      <c r="P26" s="1027"/>
      <c r="Q26" s="1028"/>
      <c r="R26" s="1029"/>
      <c r="S26" s="418"/>
      <c r="T26" s="155"/>
      <c r="U26" s="1040"/>
      <c r="V26" s="1041"/>
      <c r="W26" s="1041"/>
      <c r="X26" s="1041"/>
      <c r="Y26" s="1041"/>
      <c r="Z26" s="1041"/>
      <c r="AA26" s="1042"/>
    </row>
    <row r="27" spans="1:27" ht="12.75" customHeight="1">
      <c r="A27" s="1073"/>
      <c r="B27" s="1027" t="s">
        <v>1999</v>
      </c>
      <c r="C27" s="1028"/>
      <c r="D27" s="1029"/>
      <c r="E27" s="145">
        <v>500</v>
      </c>
      <c r="F27" s="145"/>
      <c r="G27" s="1089" t="s">
        <v>2000</v>
      </c>
      <c r="H27" s="1090"/>
      <c r="I27" s="1090"/>
      <c r="J27" s="1090"/>
      <c r="K27" s="1090"/>
      <c r="L27" s="1090"/>
      <c r="M27" s="1091"/>
      <c r="O27" s="1074"/>
      <c r="P27" s="1039" t="s">
        <v>10</v>
      </c>
      <c r="Q27" s="780"/>
      <c r="R27" s="781"/>
      <c r="S27" s="419">
        <f>SUM(S17:S26)</f>
        <v>4920</v>
      </c>
      <c r="T27" s="148">
        <f>SUM(T17:T26)</f>
        <v>0</v>
      </c>
      <c r="U27" s="1018"/>
      <c r="V27" s="1019"/>
      <c r="W27" s="1019"/>
      <c r="X27" s="1019"/>
      <c r="Y27" s="1019"/>
      <c r="Z27" s="1019"/>
      <c r="AA27" s="1020"/>
    </row>
    <row r="28" spans="1:27" ht="12.75" customHeight="1">
      <c r="A28" s="1073"/>
      <c r="B28" s="1027"/>
      <c r="C28" s="1028"/>
      <c r="D28" s="1029"/>
      <c r="E28" s="436"/>
      <c r="F28" s="116"/>
      <c r="G28" s="1092" t="s">
        <v>2001</v>
      </c>
      <c r="H28" s="1093"/>
      <c r="I28" s="1093"/>
      <c r="J28" s="1093"/>
      <c r="K28" s="1093"/>
      <c r="L28" s="1093"/>
      <c r="M28" s="1094"/>
      <c r="O28" s="1072" t="s">
        <v>2002</v>
      </c>
      <c r="P28" s="1027" t="s">
        <v>2003</v>
      </c>
      <c r="Q28" s="1028"/>
      <c r="R28" s="1029"/>
      <c r="S28" s="147">
        <v>310</v>
      </c>
      <c r="T28" s="147"/>
      <c r="U28" s="1030" t="s">
        <v>2004</v>
      </c>
      <c r="V28" s="1031"/>
      <c r="W28" s="1031"/>
      <c r="X28" s="1031"/>
      <c r="Y28" s="1031"/>
      <c r="Z28" s="1031"/>
      <c r="AA28" s="1032"/>
    </row>
    <row r="29" spans="1:27" ht="12.75" customHeight="1">
      <c r="A29" s="1074"/>
      <c r="B29" s="1039" t="s">
        <v>10</v>
      </c>
      <c r="C29" s="780"/>
      <c r="D29" s="781"/>
      <c r="E29" s="419">
        <f>SUM(E18:E28)</f>
        <v>4350</v>
      </c>
      <c r="F29" s="165">
        <f>SUM(F18:F28)</f>
        <v>0</v>
      </c>
      <c r="G29" s="1083"/>
      <c r="H29" s="1084"/>
      <c r="I29" s="1084"/>
      <c r="J29" s="1084"/>
      <c r="K29" s="1084"/>
      <c r="L29" s="1084"/>
      <c r="M29" s="1085"/>
      <c r="O29" s="1073"/>
      <c r="P29" s="1027" t="s">
        <v>2005</v>
      </c>
      <c r="Q29" s="1028"/>
      <c r="R29" s="1029"/>
      <c r="S29" s="145">
        <v>280</v>
      </c>
      <c r="T29" s="145"/>
      <c r="U29" s="1021" t="s">
        <v>2006</v>
      </c>
      <c r="V29" s="1022"/>
      <c r="W29" s="1022"/>
      <c r="X29" s="1022"/>
      <c r="Y29" s="1022"/>
      <c r="Z29" s="1022"/>
      <c r="AA29" s="1023"/>
    </row>
    <row r="30" spans="1:27" ht="12.75" customHeight="1">
      <c r="A30" s="1072" t="s">
        <v>2007</v>
      </c>
      <c r="B30" s="1027" t="s">
        <v>2008</v>
      </c>
      <c r="C30" s="1028"/>
      <c r="D30" s="1029"/>
      <c r="E30" s="147" ph="1">
        <v>360</v>
      </c>
      <c r="F30" s="147"/>
      <c r="G30" s="1080" t="s">
        <v>2009</v>
      </c>
      <c r="H30" s="1081"/>
      <c r="I30" s="1081"/>
      <c r="J30" s="1081"/>
      <c r="K30" s="1081"/>
      <c r="L30" s="1081"/>
      <c r="M30" s="1082"/>
      <c r="O30" s="1073"/>
      <c r="P30" s="1027" t="s">
        <v>2010</v>
      </c>
      <c r="Q30" s="1028"/>
      <c r="R30" s="1029"/>
      <c r="S30" s="145">
        <v>350</v>
      </c>
      <c r="T30" s="145"/>
      <c r="U30" s="1021" t="s">
        <v>2011</v>
      </c>
      <c r="V30" s="1022"/>
      <c r="W30" s="1022"/>
      <c r="X30" s="1022"/>
      <c r="Y30" s="1022"/>
      <c r="Z30" s="1022"/>
      <c r="AA30" s="1023"/>
    </row>
    <row r="31" spans="1:27" ht="12.75" customHeight="1">
      <c r="A31" s="1073"/>
      <c r="B31" s="1027" t="s">
        <v>2012</v>
      </c>
      <c r="C31" s="1028"/>
      <c r="D31" s="1029"/>
      <c r="E31" s="145">
        <v>330</v>
      </c>
      <c r="F31" s="145"/>
      <c r="G31" s="1086" t="s">
        <v>2013</v>
      </c>
      <c r="H31" s="1087"/>
      <c r="I31" s="1087"/>
      <c r="J31" s="1087"/>
      <c r="K31" s="1087"/>
      <c r="L31" s="1087"/>
      <c r="M31" s="1088"/>
      <c r="O31" s="1073"/>
      <c r="P31" s="1027" t="s">
        <v>2014</v>
      </c>
      <c r="Q31" s="1028"/>
      <c r="R31" s="1029"/>
      <c r="S31" s="145">
        <v>290</v>
      </c>
      <c r="T31" s="145"/>
      <c r="U31" s="1021" t="s">
        <v>2015</v>
      </c>
      <c r="V31" s="1022"/>
      <c r="W31" s="1022"/>
      <c r="X31" s="1022"/>
      <c r="Y31" s="1022"/>
      <c r="Z31" s="1022"/>
      <c r="AA31" s="1023"/>
    </row>
    <row r="32" spans="1:27" ht="12.75" customHeight="1">
      <c r="A32" s="1073"/>
      <c r="B32" s="1027" t="s">
        <v>2016</v>
      </c>
      <c r="C32" s="1028"/>
      <c r="D32" s="1029"/>
      <c r="E32" s="145">
        <v>340</v>
      </c>
      <c r="F32" s="145"/>
      <c r="G32" s="1086" t="s">
        <v>2017</v>
      </c>
      <c r="H32" s="1087"/>
      <c r="I32" s="1087"/>
      <c r="J32" s="1087"/>
      <c r="K32" s="1087"/>
      <c r="L32" s="1087"/>
      <c r="M32" s="1088"/>
      <c r="O32" s="1073"/>
      <c r="P32" s="1027" t="s">
        <v>2018</v>
      </c>
      <c r="Q32" s="1028"/>
      <c r="R32" s="1029"/>
      <c r="S32" s="145">
        <v>460</v>
      </c>
      <c r="T32" s="145"/>
      <c r="U32" s="1021" t="s">
        <v>2019</v>
      </c>
      <c r="V32" s="1022"/>
      <c r="W32" s="1022"/>
      <c r="X32" s="1022"/>
      <c r="Y32" s="1022"/>
      <c r="Z32" s="1022"/>
      <c r="AA32" s="1023"/>
    </row>
    <row r="33" spans="1:27" ht="12.75" customHeight="1">
      <c r="A33" s="1073"/>
      <c r="B33" s="1027" t="s">
        <v>2020</v>
      </c>
      <c r="C33" s="1028"/>
      <c r="D33" s="1029"/>
      <c r="E33" s="145">
        <v>270</v>
      </c>
      <c r="F33" s="145"/>
      <c r="G33" s="1086" t="s">
        <v>2021</v>
      </c>
      <c r="H33" s="1087"/>
      <c r="I33" s="1087"/>
      <c r="J33" s="1087"/>
      <c r="K33" s="1087"/>
      <c r="L33" s="1087"/>
      <c r="M33" s="1088"/>
      <c r="O33" s="1073"/>
      <c r="P33" s="1027" t="s">
        <v>2022</v>
      </c>
      <c r="Q33" s="1028"/>
      <c r="R33" s="1029"/>
      <c r="S33" s="145">
        <v>690</v>
      </c>
      <c r="T33" s="145"/>
      <c r="U33" s="1021" t="s">
        <v>2023</v>
      </c>
      <c r="V33" s="1022"/>
      <c r="W33" s="1022"/>
      <c r="X33" s="1022"/>
      <c r="Y33" s="1022"/>
      <c r="Z33" s="1022"/>
      <c r="AA33" s="1023"/>
    </row>
    <row r="34" spans="1:27" ht="12.75" customHeight="1">
      <c r="A34" s="1073"/>
      <c r="B34" s="1027" t="s">
        <v>2024</v>
      </c>
      <c r="C34" s="1028"/>
      <c r="D34" s="1029"/>
      <c r="E34" s="145">
        <v>500</v>
      </c>
      <c r="F34" s="145"/>
      <c r="G34" s="1086" t="s">
        <v>2025</v>
      </c>
      <c r="H34" s="1087"/>
      <c r="I34" s="1087"/>
      <c r="J34" s="1087"/>
      <c r="K34" s="1087"/>
      <c r="L34" s="1087"/>
      <c r="M34" s="1088"/>
      <c r="O34" s="1073"/>
      <c r="P34" s="1027" t="s">
        <v>2026</v>
      </c>
      <c r="Q34" s="1028"/>
      <c r="R34" s="1029"/>
      <c r="S34" s="145">
        <v>560</v>
      </c>
      <c r="T34" s="145"/>
      <c r="U34" s="1021" t="s">
        <v>2027</v>
      </c>
      <c r="V34" s="1022"/>
      <c r="W34" s="1022"/>
      <c r="X34" s="1022"/>
      <c r="Y34" s="1022"/>
      <c r="Z34" s="1022"/>
      <c r="AA34" s="1023"/>
    </row>
    <row r="35" spans="1:27" ht="12.75" customHeight="1">
      <c r="A35" s="1073"/>
      <c r="B35" s="1027" t="s">
        <v>2028</v>
      </c>
      <c r="C35" s="1028"/>
      <c r="D35" s="1029"/>
      <c r="E35" s="145">
        <v>630</v>
      </c>
      <c r="F35" s="145"/>
      <c r="G35" s="1086" t="s">
        <v>2029</v>
      </c>
      <c r="H35" s="1087"/>
      <c r="I35" s="1087"/>
      <c r="J35" s="1087"/>
      <c r="K35" s="1087"/>
      <c r="L35" s="1087"/>
      <c r="M35" s="1088"/>
      <c r="O35" s="1073"/>
      <c r="P35" s="1027" t="s">
        <v>2030</v>
      </c>
      <c r="Q35" s="1028"/>
      <c r="R35" s="1029"/>
      <c r="S35" s="145">
        <v>620</v>
      </c>
      <c r="T35" s="145"/>
      <c r="U35" s="1021" t="s">
        <v>2031</v>
      </c>
      <c r="V35" s="1022"/>
      <c r="W35" s="1022"/>
      <c r="X35" s="1022"/>
      <c r="Y35" s="1022"/>
      <c r="Z35" s="1022"/>
      <c r="AA35" s="1023"/>
    </row>
    <row r="36" spans="1:27" ht="12.75" customHeight="1">
      <c r="A36" s="1073"/>
      <c r="B36" s="1027" t="s">
        <v>2032</v>
      </c>
      <c r="C36" s="1028"/>
      <c r="D36" s="1029"/>
      <c r="E36" s="145">
        <v>620</v>
      </c>
      <c r="F36" s="145"/>
      <c r="G36" s="1086" t="s">
        <v>2033</v>
      </c>
      <c r="H36" s="1087"/>
      <c r="I36" s="1087"/>
      <c r="J36" s="1087"/>
      <c r="K36" s="1087"/>
      <c r="L36" s="1087"/>
      <c r="M36" s="1088"/>
      <c r="O36" s="1073"/>
      <c r="P36" s="1027" t="s">
        <v>2034</v>
      </c>
      <c r="Q36" s="1028"/>
      <c r="R36" s="1029"/>
      <c r="S36" s="145">
        <v>680</v>
      </c>
      <c r="T36" s="145"/>
      <c r="U36" s="1021" t="s">
        <v>2035</v>
      </c>
      <c r="V36" s="1022"/>
      <c r="W36" s="1022"/>
      <c r="X36" s="1022"/>
      <c r="Y36" s="1022"/>
      <c r="Z36" s="1022"/>
      <c r="AA36" s="1023"/>
    </row>
    <row r="37" spans="1:27" ht="12.75" customHeight="1">
      <c r="A37" s="1073"/>
      <c r="B37" s="23" t="s">
        <v>2036</v>
      </c>
      <c r="C37" s="24"/>
      <c r="D37" s="25"/>
      <c r="E37" s="145">
        <v>150</v>
      </c>
      <c r="F37" s="145"/>
      <c r="G37" s="1278" t="s">
        <v>2037</v>
      </c>
      <c r="H37" s="1279"/>
      <c r="I37" s="1279"/>
      <c r="J37" s="1279"/>
      <c r="K37" s="1279"/>
      <c r="L37" s="1279"/>
      <c r="M37" s="1280"/>
      <c r="O37" s="1073"/>
      <c r="P37" s="1027" t="s">
        <v>2038</v>
      </c>
      <c r="Q37" s="1028"/>
      <c r="R37" s="1029"/>
      <c r="S37" s="145">
        <v>360</v>
      </c>
      <c r="T37" s="145"/>
      <c r="U37" s="1124" t="s">
        <v>2039</v>
      </c>
      <c r="V37" s="1125"/>
      <c r="W37" s="1125"/>
      <c r="X37" s="1125"/>
      <c r="Y37" s="1125"/>
      <c r="Z37" s="1125"/>
      <c r="AA37" s="1126"/>
    </row>
    <row r="38" spans="1:27" ht="12.75" customHeight="1">
      <c r="A38" s="1073"/>
      <c r="B38" s="23" t="s">
        <v>2040</v>
      </c>
      <c r="C38" s="24"/>
      <c r="D38" s="25"/>
      <c r="E38" s="145">
        <v>640</v>
      </c>
      <c r="F38" s="145"/>
      <c r="G38" s="1278" t="s">
        <v>2041</v>
      </c>
      <c r="H38" s="1279"/>
      <c r="I38" s="1279"/>
      <c r="J38" s="1279"/>
      <c r="K38" s="1279"/>
      <c r="L38" s="1279"/>
      <c r="M38" s="1280"/>
      <c r="O38" s="1073"/>
      <c r="P38" s="1027" t="s">
        <v>2042</v>
      </c>
      <c r="Q38" s="1028"/>
      <c r="R38" s="1029"/>
      <c r="S38" s="145">
        <v>410</v>
      </c>
      <c r="T38" s="145"/>
      <c r="U38" s="1124" t="s">
        <v>2043</v>
      </c>
      <c r="V38" s="1125"/>
      <c r="W38" s="1125"/>
      <c r="X38" s="1125"/>
      <c r="Y38" s="1125"/>
      <c r="Z38" s="1125"/>
      <c r="AA38" s="1126"/>
    </row>
    <row r="39" spans="1:27" ht="12.75" customHeight="1">
      <c r="A39" s="1073"/>
      <c r="B39" s="1027" t="s">
        <v>2044</v>
      </c>
      <c r="C39" s="1028"/>
      <c r="D39" s="1029"/>
      <c r="E39" s="145">
        <v>740</v>
      </c>
      <c r="F39" s="145"/>
      <c r="G39" s="1086" t="s">
        <v>2045</v>
      </c>
      <c r="H39" s="1087"/>
      <c r="I39" s="1087"/>
      <c r="J39" s="1087"/>
      <c r="K39" s="1087"/>
      <c r="L39" s="1087"/>
      <c r="M39" s="1088"/>
      <c r="O39" s="1073"/>
      <c r="P39" s="1027"/>
      <c r="Q39" s="1028"/>
      <c r="R39" s="1029"/>
      <c r="S39" s="418"/>
      <c r="T39" s="155"/>
      <c r="U39" s="1040"/>
      <c r="V39" s="1041"/>
      <c r="W39" s="1041"/>
      <c r="X39" s="1041"/>
      <c r="Y39" s="1041"/>
      <c r="Z39" s="1041"/>
      <c r="AA39" s="1042"/>
    </row>
    <row r="40" spans="1:27" ht="12.75" customHeight="1">
      <c r="A40" s="1073"/>
      <c r="B40" s="1027" t="s">
        <v>2046</v>
      </c>
      <c r="C40" s="1028"/>
      <c r="D40" s="1029"/>
      <c r="E40" s="145">
        <v>1320</v>
      </c>
      <c r="F40" s="145"/>
      <c r="G40" s="1086" t="s">
        <v>2047</v>
      </c>
      <c r="H40" s="1087"/>
      <c r="I40" s="1087"/>
      <c r="J40" s="1087"/>
      <c r="K40" s="1087"/>
      <c r="L40" s="1087"/>
      <c r="M40" s="1088"/>
      <c r="O40" s="1074"/>
      <c r="P40" s="1039" t="s">
        <v>10</v>
      </c>
      <c r="Q40" s="780"/>
      <c r="R40" s="1127"/>
      <c r="S40" s="419">
        <f>SUM(S28:S39)</f>
        <v>5010</v>
      </c>
      <c r="T40" s="148">
        <f>SUM(T28:T39)</f>
        <v>0</v>
      </c>
      <c r="U40" s="1121"/>
      <c r="V40" s="1121"/>
      <c r="W40" s="1121"/>
      <c r="X40" s="1121"/>
      <c r="Y40" s="1121"/>
      <c r="Z40" s="1121"/>
      <c r="AA40" s="1122"/>
    </row>
    <row r="41" spans="1:27" ht="12.75" customHeight="1">
      <c r="A41" s="1073"/>
      <c r="B41" s="1027"/>
      <c r="C41" s="1028"/>
      <c r="D41" s="1029"/>
      <c r="E41" s="437"/>
      <c r="F41" s="115"/>
      <c r="G41" s="1086"/>
      <c r="H41" s="1087"/>
      <c r="I41" s="1087"/>
      <c r="J41" s="1087"/>
      <c r="K41" s="1087"/>
      <c r="L41" s="1087"/>
      <c r="M41" s="1088"/>
      <c r="O41" s="1072" t="s">
        <v>2048</v>
      </c>
      <c r="P41" s="1027" t="s">
        <v>2049</v>
      </c>
      <c r="Q41" s="1028"/>
      <c r="R41" s="1029"/>
      <c r="S41" s="147">
        <v>570</v>
      </c>
      <c r="T41" s="147"/>
      <c r="U41" s="1030" t="s">
        <v>2050</v>
      </c>
      <c r="V41" s="1031"/>
      <c r="W41" s="1031"/>
      <c r="X41" s="1031"/>
      <c r="Y41" s="1031"/>
      <c r="Z41" s="1031"/>
      <c r="AA41" s="1032"/>
    </row>
    <row r="42" spans="1:27" ht="12.75" customHeight="1">
      <c r="A42" s="1073"/>
      <c r="B42" s="1027"/>
      <c r="C42" s="1028"/>
      <c r="D42" s="1029"/>
      <c r="E42" s="437"/>
      <c r="F42" s="115"/>
      <c r="G42" s="1086"/>
      <c r="H42" s="1087"/>
      <c r="I42" s="1087"/>
      <c r="J42" s="1087"/>
      <c r="K42" s="1087"/>
      <c r="L42" s="1087"/>
      <c r="M42" s="1088"/>
      <c r="O42" s="1073"/>
      <c r="P42" s="1027" t="s">
        <v>2051</v>
      </c>
      <c r="Q42" s="1028"/>
      <c r="R42" s="1029"/>
      <c r="S42" s="145">
        <v>250</v>
      </c>
      <c r="T42" s="145"/>
      <c r="U42" s="1021" t="s">
        <v>2052</v>
      </c>
      <c r="V42" s="1022"/>
      <c r="W42" s="1022"/>
      <c r="X42" s="1022"/>
      <c r="Y42" s="1022"/>
      <c r="Z42" s="1022"/>
      <c r="AA42" s="1023"/>
    </row>
    <row r="43" spans="1:27" ht="12.75" customHeight="1">
      <c r="A43" s="1073"/>
      <c r="B43" s="1027"/>
      <c r="C43" s="1028"/>
      <c r="D43" s="1029"/>
      <c r="E43" s="436"/>
      <c r="F43" s="116"/>
      <c r="G43" s="1092"/>
      <c r="H43" s="1093"/>
      <c r="I43" s="1093"/>
      <c r="J43" s="1093"/>
      <c r="K43" s="1093"/>
      <c r="L43" s="1093"/>
      <c r="M43" s="1094"/>
      <c r="O43" s="1073"/>
      <c r="P43" s="1027" t="s">
        <v>2053</v>
      </c>
      <c r="Q43" s="1028"/>
      <c r="R43" s="1029"/>
      <c r="S43" s="145">
        <v>440</v>
      </c>
      <c r="T43" s="145"/>
      <c r="U43" s="1021" t="s">
        <v>2054</v>
      </c>
      <c r="V43" s="1022"/>
      <c r="W43" s="1022"/>
      <c r="X43" s="1022"/>
      <c r="Y43" s="1022"/>
      <c r="Z43" s="1022"/>
      <c r="AA43" s="1023"/>
    </row>
    <row r="44" spans="1:27" ht="12.75" customHeight="1">
      <c r="A44" s="1074"/>
      <c r="B44" s="1039" t="s">
        <v>10</v>
      </c>
      <c r="C44" s="780"/>
      <c r="D44" s="1127"/>
      <c r="E44" s="419">
        <f>SUM(E30:E43)</f>
        <v>5900</v>
      </c>
      <c r="F44" s="148">
        <f>SUM(F30:F43)</f>
        <v>0</v>
      </c>
      <c r="G44" s="1121"/>
      <c r="H44" s="1121"/>
      <c r="I44" s="1121"/>
      <c r="J44" s="1121"/>
      <c r="K44" s="1121"/>
      <c r="L44" s="1121"/>
      <c r="M44" s="1122"/>
      <c r="O44" s="1073"/>
      <c r="P44" s="1027" t="s">
        <v>2055</v>
      </c>
      <c r="Q44" s="1028"/>
      <c r="R44" s="1029"/>
      <c r="S44" s="145">
        <v>270</v>
      </c>
      <c r="T44" s="145"/>
      <c r="U44" s="1021" t="s">
        <v>2056</v>
      </c>
      <c r="V44" s="1022"/>
      <c r="W44" s="1022"/>
      <c r="X44" s="1022"/>
      <c r="Y44" s="1022"/>
      <c r="Z44" s="1022"/>
      <c r="AA44" s="1023"/>
    </row>
    <row r="45" spans="1:27" ht="12.75" customHeight="1">
      <c r="A45" s="1072" t="s">
        <v>2057</v>
      </c>
      <c r="B45" s="1027" t="s">
        <v>3130</v>
      </c>
      <c r="C45" s="1028"/>
      <c r="D45" s="1029"/>
      <c r="E45" s="192">
        <v>600</v>
      </c>
      <c r="F45" s="147"/>
      <c r="G45" s="1080" t="s">
        <v>3131</v>
      </c>
      <c r="H45" s="1081"/>
      <c r="I45" s="1081"/>
      <c r="J45" s="1081"/>
      <c r="K45" s="1081"/>
      <c r="L45" s="1081"/>
      <c r="M45" s="1082"/>
      <c r="O45" s="1073"/>
      <c r="P45" s="1027" t="s">
        <v>2060</v>
      </c>
      <c r="Q45" s="1028"/>
      <c r="R45" s="1029"/>
      <c r="S45" s="145">
        <v>690</v>
      </c>
      <c r="T45" s="145"/>
      <c r="U45" s="1021" t="s">
        <v>2061</v>
      </c>
      <c r="V45" s="1022"/>
      <c r="W45" s="1022"/>
      <c r="X45" s="1022"/>
      <c r="Y45" s="1022"/>
      <c r="Z45" s="1022"/>
      <c r="AA45" s="1023"/>
    </row>
    <row r="46" spans="1:27" ht="12.75" customHeight="1">
      <c r="A46" s="1073"/>
      <c r="B46" s="1027" t="s">
        <v>2058</v>
      </c>
      <c r="C46" s="1028"/>
      <c r="D46" s="1029"/>
      <c r="E46" s="194">
        <v>360</v>
      </c>
      <c r="F46" s="167"/>
      <c r="G46" s="1128" t="s">
        <v>2059</v>
      </c>
      <c r="H46" s="1129"/>
      <c r="I46" s="1129"/>
      <c r="J46" s="1129"/>
      <c r="K46" s="1129"/>
      <c r="L46" s="1129"/>
      <c r="M46" s="1130"/>
      <c r="O46" s="1073"/>
      <c r="P46" s="1027" t="s">
        <v>2064</v>
      </c>
      <c r="Q46" s="1028"/>
      <c r="R46" s="1029"/>
      <c r="S46" s="145">
        <v>700</v>
      </c>
      <c r="T46" s="145"/>
      <c r="U46" s="1021" t="s">
        <v>2065</v>
      </c>
      <c r="V46" s="1022"/>
      <c r="W46" s="1022"/>
      <c r="X46" s="1022"/>
      <c r="Y46" s="1022"/>
      <c r="Z46" s="1022"/>
      <c r="AA46" s="1023"/>
    </row>
    <row r="47" spans="1:27" ht="12.75" customHeight="1">
      <c r="A47" s="1073"/>
      <c r="B47" s="286" t="s">
        <v>2062</v>
      </c>
      <c r="C47" s="287"/>
      <c r="D47" s="288"/>
      <c r="E47" s="199">
        <v>450</v>
      </c>
      <c r="F47" s="145"/>
      <c r="G47" s="289" t="s">
        <v>2063</v>
      </c>
      <c r="H47" s="290"/>
      <c r="I47" s="290"/>
      <c r="J47" s="290"/>
      <c r="K47" s="290"/>
      <c r="L47" s="290"/>
      <c r="M47" s="291"/>
      <c r="O47" s="1073"/>
      <c r="P47" s="1027" t="s">
        <v>2068</v>
      </c>
      <c r="Q47" s="1028"/>
      <c r="R47" s="1029"/>
      <c r="S47" s="145">
        <v>520</v>
      </c>
      <c r="T47" s="145"/>
      <c r="U47" s="1021" t="s">
        <v>2069</v>
      </c>
      <c r="V47" s="1022"/>
      <c r="W47" s="1022"/>
      <c r="X47" s="1022"/>
      <c r="Y47" s="1022"/>
      <c r="Z47" s="1022"/>
      <c r="AA47" s="1023"/>
    </row>
    <row r="48" spans="1:27" ht="12.75" customHeight="1">
      <c r="A48" s="1073"/>
      <c r="B48" s="286" t="s">
        <v>2066</v>
      </c>
      <c r="C48" s="287"/>
      <c r="D48" s="288"/>
      <c r="E48" s="199">
        <v>380</v>
      </c>
      <c r="F48" s="145"/>
      <c r="G48" s="289" t="s">
        <v>2067</v>
      </c>
      <c r="H48" s="290"/>
      <c r="I48" s="290"/>
      <c r="J48" s="290"/>
      <c r="K48" s="290"/>
      <c r="L48" s="290"/>
      <c r="M48" s="291"/>
      <c r="O48" s="1073"/>
      <c r="P48" s="1027" t="s">
        <v>2072</v>
      </c>
      <c r="Q48" s="1028"/>
      <c r="R48" s="1029"/>
      <c r="S48" s="145">
        <v>260</v>
      </c>
      <c r="T48" s="145"/>
      <c r="U48" s="1021" t="s">
        <v>2073</v>
      </c>
      <c r="V48" s="1022"/>
      <c r="W48" s="1022"/>
      <c r="X48" s="1022"/>
      <c r="Y48" s="1022"/>
      <c r="Z48" s="1022"/>
      <c r="AA48" s="1023"/>
    </row>
    <row r="49" spans="1:27" ht="12.75" customHeight="1">
      <c r="A49" s="1073"/>
      <c r="B49" s="286" t="s">
        <v>2070</v>
      </c>
      <c r="C49" s="287"/>
      <c r="D49" s="288"/>
      <c r="E49" s="199">
        <v>350</v>
      </c>
      <c r="F49" s="145"/>
      <c r="G49" s="289" t="s">
        <v>2071</v>
      </c>
      <c r="H49" s="290"/>
      <c r="I49" s="290"/>
      <c r="J49" s="290"/>
      <c r="K49" s="290"/>
      <c r="L49" s="290"/>
      <c r="M49" s="291"/>
      <c r="O49" s="1073"/>
      <c r="P49" s="1027" t="s">
        <v>2076</v>
      </c>
      <c r="Q49" s="1028"/>
      <c r="R49" s="1029"/>
      <c r="S49" s="145">
        <v>930</v>
      </c>
      <c r="T49" s="145"/>
      <c r="U49" s="1021" t="s">
        <v>2077</v>
      </c>
      <c r="V49" s="1022"/>
      <c r="W49" s="1022"/>
      <c r="X49" s="1022"/>
      <c r="Y49" s="1022"/>
      <c r="Z49" s="1022"/>
      <c r="AA49" s="1023"/>
    </row>
    <row r="50" spans="1:27" ht="12.75" customHeight="1">
      <c r="A50" s="1073"/>
      <c r="B50" s="286" t="s">
        <v>2074</v>
      </c>
      <c r="C50" s="287"/>
      <c r="D50" s="288"/>
      <c r="E50" s="145">
        <v>390</v>
      </c>
      <c r="F50" s="145"/>
      <c r="G50" s="289" t="s">
        <v>2075</v>
      </c>
      <c r="H50" s="290"/>
      <c r="I50" s="290"/>
      <c r="J50" s="290"/>
      <c r="K50" s="290"/>
      <c r="L50" s="290"/>
      <c r="M50" s="291"/>
      <c r="O50" s="1073"/>
      <c r="P50" s="1027"/>
      <c r="Q50" s="1028"/>
      <c r="R50" s="1029"/>
      <c r="S50" s="418"/>
      <c r="T50" s="155"/>
      <c r="U50" s="1040" t="s">
        <v>2080</v>
      </c>
      <c r="V50" s="1041"/>
      <c r="W50" s="1041"/>
      <c r="X50" s="1041"/>
      <c r="Y50" s="1041"/>
      <c r="Z50" s="1041"/>
      <c r="AA50" s="1042"/>
    </row>
    <row r="51" spans="1:27" ht="12.75" customHeight="1">
      <c r="A51" s="1073"/>
      <c r="B51" s="286" t="s">
        <v>2078</v>
      </c>
      <c r="C51" s="287"/>
      <c r="D51" s="288"/>
      <c r="E51" s="145">
        <v>560</v>
      </c>
      <c r="F51" s="145"/>
      <c r="G51" s="289" t="s">
        <v>2079</v>
      </c>
      <c r="H51" s="290"/>
      <c r="I51" s="290"/>
      <c r="J51" s="290"/>
      <c r="K51" s="290"/>
      <c r="L51" s="290"/>
      <c r="M51" s="291"/>
      <c r="O51" s="1074"/>
      <c r="P51" s="1039" t="s">
        <v>10</v>
      </c>
      <c r="Q51" s="780"/>
      <c r="R51" s="781"/>
      <c r="S51" s="419">
        <f>SUM(S41:S50)</f>
        <v>4630</v>
      </c>
      <c r="T51" s="148">
        <f>SUM(T41:T50)</f>
        <v>0</v>
      </c>
      <c r="U51" s="1121"/>
      <c r="V51" s="1121"/>
      <c r="W51" s="1121"/>
      <c r="X51" s="1121"/>
      <c r="Y51" s="1121"/>
      <c r="Z51" s="1121"/>
      <c r="AA51" s="1122"/>
    </row>
    <row r="52" spans="1:27" ht="12.75" customHeight="1">
      <c r="A52" s="1073"/>
      <c r="B52" s="286" t="s">
        <v>2081</v>
      </c>
      <c r="C52" s="287"/>
      <c r="D52" s="288"/>
      <c r="E52" s="145">
        <v>560</v>
      </c>
      <c r="F52" s="145"/>
      <c r="G52" s="289" t="s">
        <v>2082</v>
      </c>
      <c r="H52" s="290"/>
      <c r="I52" s="290"/>
      <c r="J52" s="290"/>
      <c r="K52" s="290"/>
      <c r="L52" s="290"/>
      <c r="M52" s="291"/>
      <c r="O52" s="1072" t="s">
        <v>2085</v>
      </c>
      <c r="P52" s="1101" t="s">
        <v>2086</v>
      </c>
      <c r="Q52" s="1102"/>
      <c r="R52" s="1103"/>
      <c r="S52" s="147">
        <v>370</v>
      </c>
      <c r="T52" s="147"/>
      <c r="U52" s="1080" t="s">
        <v>2087</v>
      </c>
      <c r="V52" s="1081"/>
      <c r="W52" s="1081"/>
      <c r="X52" s="1081"/>
      <c r="Y52" s="1081"/>
      <c r="Z52" s="1081"/>
      <c r="AA52" s="1082"/>
    </row>
    <row r="53" spans="1:27" ht="12.75" customHeight="1">
      <c r="A53" s="1073"/>
      <c r="B53" s="286" t="s">
        <v>2083</v>
      </c>
      <c r="C53" s="287"/>
      <c r="D53" s="288"/>
      <c r="E53" s="145">
        <v>360</v>
      </c>
      <c r="F53" s="116"/>
      <c r="G53" s="289" t="s">
        <v>2084</v>
      </c>
      <c r="H53" s="290"/>
      <c r="I53" s="290"/>
      <c r="J53" s="290"/>
      <c r="K53" s="290"/>
      <c r="L53" s="290"/>
      <c r="M53" s="291"/>
      <c r="O53" s="1073"/>
      <c r="P53" s="1119" t="s">
        <v>2088</v>
      </c>
      <c r="Q53" s="1096"/>
      <c r="R53" s="1120"/>
      <c r="S53" s="145">
        <v>390</v>
      </c>
      <c r="T53" s="145"/>
      <c r="U53" s="1086" t="s">
        <v>2089</v>
      </c>
      <c r="V53" s="1087"/>
      <c r="W53" s="1087"/>
      <c r="X53" s="1087"/>
      <c r="Y53" s="1087"/>
      <c r="Z53" s="1087"/>
      <c r="AA53" s="1088"/>
    </row>
    <row r="54" spans="1:27" ht="12.75" customHeight="1">
      <c r="A54" s="1074"/>
      <c r="B54" s="1039" t="s">
        <v>10</v>
      </c>
      <c r="C54" s="780"/>
      <c r="D54" s="1127"/>
      <c r="E54" s="419">
        <f>SUM(E45:E53)</f>
        <v>4010</v>
      </c>
      <c r="F54" s="163">
        <f>SUM(F45:F53)</f>
        <v>0</v>
      </c>
      <c r="G54" s="1276"/>
      <c r="H54" s="1276"/>
      <c r="I54" s="1276"/>
      <c r="J54" s="1276"/>
      <c r="K54" s="1276"/>
      <c r="L54" s="1276"/>
      <c r="M54" s="1277"/>
      <c r="O54" s="1073"/>
      <c r="P54" s="1119" t="s">
        <v>2090</v>
      </c>
      <c r="Q54" s="1096"/>
      <c r="R54" s="1120"/>
      <c r="S54" s="145">
        <v>400</v>
      </c>
      <c r="T54" s="145"/>
      <c r="U54" s="1086" t="s">
        <v>2091</v>
      </c>
      <c r="V54" s="1087"/>
      <c r="W54" s="1087"/>
      <c r="X54" s="1087"/>
      <c r="Y54" s="1087"/>
      <c r="Z54" s="1087"/>
      <c r="AA54" s="1088"/>
    </row>
    <row r="55" spans="1:27" ht="12.75" customHeight="1">
      <c r="A55" s="1072" t="s">
        <v>2092</v>
      </c>
      <c r="B55" s="1036" t="s">
        <v>2093</v>
      </c>
      <c r="C55" s="1037"/>
      <c r="D55" s="1038"/>
      <c r="E55" s="147">
        <v>130</v>
      </c>
      <c r="F55" s="147"/>
      <c r="G55" s="1080" t="s">
        <v>2094</v>
      </c>
      <c r="H55" s="1081"/>
      <c r="I55" s="1081"/>
      <c r="J55" s="1081"/>
      <c r="K55" s="1081"/>
      <c r="L55" s="1081"/>
      <c r="M55" s="1082"/>
      <c r="O55" s="1073"/>
      <c r="P55" s="1119" t="s">
        <v>2095</v>
      </c>
      <c r="Q55" s="1096"/>
      <c r="R55" s="1120"/>
      <c r="S55" s="145">
        <v>300</v>
      </c>
      <c r="T55" s="145"/>
      <c r="U55" s="1086" t="s">
        <v>2096</v>
      </c>
      <c r="V55" s="1087"/>
      <c r="W55" s="1087"/>
      <c r="X55" s="1087"/>
      <c r="Y55" s="1087"/>
      <c r="Z55" s="1087"/>
      <c r="AA55" s="1088"/>
    </row>
    <row r="56" spans="1:27" ht="12.75" customHeight="1">
      <c r="A56" s="1073"/>
      <c r="B56" s="1115" t="s">
        <v>2097</v>
      </c>
      <c r="C56" s="1116"/>
      <c r="D56" s="1117"/>
      <c r="E56" s="145">
        <v>260</v>
      </c>
      <c r="F56" s="145"/>
      <c r="G56" s="1086" t="s">
        <v>2098</v>
      </c>
      <c r="H56" s="1087"/>
      <c r="I56" s="1087"/>
      <c r="J56" s="1087"/>
      <c r="K56" s="1087"/>
      <c r="L56" s="1087"/>
      <c r="M56" s="1088"/>
      <c r="O56" s="1073"/>
      <c r="P56" s="1119" t="s">
        <v>2099</v>
      </c>
      <c r="Q56" s="1096"/>
      <c r="R56" s="1120"/>
      <c r="S56" s="145">
        <v>570</v>
      </c>
      <c r="T56" s="145"/>
      <c r="U56" s="1086" t="s">
        <v>2100</v>
      </c>
      <c r="V56" s="1087"/>
      <c r="W56" s="1087"/>
      <c r="X56" s="1087"/>
      <c r="Y56" s="1087"/>
      <c r="Z56" s="1087"/>
      <c r="AA56" s="1088"/>
    </row>
    <row r="57" spans="1:27" ht="12.75" customHeight="1">
      <c r="A57" s="1073"/>
      <c r="B57" s="1027" t="s">
        <v>2101</v>
      </c>
      <c r="C57" s="1028"/>
      <c r="D57" s="1029"/>
      <c r="E57" s="199">
        <v>110</v>
      </c>
      <c r="F57" s="145"/>
      <c r="G57" s="1086" t="s">
        <v>2102</v>
      </c>
      <c r="H57" s="1087"/>
      <c r="I57" s="1087"/>
      <c r="J57" s="1087"/>
      <c r="K57" s="1087"/>
      <c r="L57" s="1087"/>
      <c r="M57" s="1088"/>
      <c r="O57" s="1073"/>
      <c r="P57" s="1119" t="s">
        <v>2103</v>
      </c>
      <c r="Q57" s="1096"/>
      <c r="R57" s="1120"/>
      <c r="S57" s="145">
        <v>340</v>
      </c>
      <c r="T57" s="145"/>
      <c r="U57" s="1086" t="s">
        <v>2104</v>
      </c>
      <c r="V57" s="1087"/>
      <c r="W57" s="1087"/>
      <c r="X57" s="1087"/>
      <c r="Y57" s="1087"/>
      <c r="Z57" s="1087"/>
      <c r="AA57" s="1088"/>
    </row>
    <row r="58" spans="1:27" ht="12.75" customHeight="1">
      <c r="A58" s="1073"/>
      <c r="B58" s="1027" t="s">
        <v>2105</v>
      </c>
      <c r="C58" s="1028"/>
      <c r="D58" s="1029"/>
      <c r="E58" s="199">
        <v>430</v>
      </c>
      <c r="F58" s="145"/>
      <c r="G58" s="1086" t="s">
        <v>2106</v>
      </c>
      <c r="H58" s="1087"/>
      <c r="I58" s="1087"/>
      <c r="J58" s="1087"/>
      <c r="K58" s="1087"/>
      <c r="L58" s="1087"/>
      <c r="M58" s="1088"/>
      <c r="O58" s="1073"/>
      <c r="P58" s="1119" t="s">
        <v>2107</v>
      </c>
      <c r="Q58" s="1096"/>
      <c r="R58" s="1120"/>
      <c r="S58" s="145">
        <v>470</v>
      </c>
      <c r="T58" s="145"/>
      <c r="U58" s="1086" t="s">
        <v>2108</v>
      </c>
      <c r="V58" s="1087"/>
      <c r="W58" s="1087"/>
      <c r="X58" s="1087"/>
      <c r="Y58" s="1087"/>
      <c r="Z58" s="1087"/>
      <c r="AA58" s="1088"/>
    </row>
    <row r="59" spans="1:27" ht="12.75" customHeight="1">
      <c r="A59" s="1073"/>
      <c r="B59" s="1027" t="s">
        <v>2109</v>
      </c>
      <c r="C59" s="1028"/>
      <c r="D59" s="1029"/>
      <c r="E59" s="199">
        <v>740</v>
      </c>
      <c r="F59" s="145"/>
      <c r="G59" s="1086" t="s">
        <v>2110</v>
      </c>
      <c r="H59" s="1087"/>
      <c r="I59" s="1087"/>
      <c r="J59" s="1087"/>
      <c r="K59" s="1087"/>
      <c r="L59" s="1087"/>
      <c r="M59" s="1088"/>
      <c r="O59" s="1073"/>
      <c r="P59" s="1119"/>
      <c r="Q59" s="1096"/>
      <c r="R59" s="1120"/>
      <c r="S59" s="418"/>
      <c r="T59" s="155"/>
      <c r="U59" s="1273"/>
      <c r="V59" s="1274"/>
      <c r="W59" s="1274"/>
      <c r="X59" s="1274"/>
      <c r="Y59" s="1274"/>
      <c r="Z59" s="1274"/>
      <c r="AA59" s="1275"/>
    </row>
    <row r="60" spans="1:27" ht="12.75" customHeight="1">
      <c r="A60" s="1073"/>
      <c r="B60" s="1027" t="s">
        <v>2111</v>
      </c>
      <c r="C60" s="1028"/>
      <c r="D60" s="1029"/>
      <c r="E60" s="199">
        <v>250</v>
      </c>
      <c r="F60" s="145"/>
      <c r="G60" s="1086" t="s">
        <v>2112</v>
      </c>
      <c r="H60" s="1087"/>
      <c r="I60" s="1087"/>
      <c r="J60" s="1087"/>
      <c r="K60" s="1087"/>
      <c r="L60" s="1087"/>
      <c r="M60" s="1088"/>
      <c r="O60" s="1074"/>
      <c r="P60" s="1039" t="s">
        <v>10</v>
      </c>
      <c r="Q60" s="780"/>
      <c r="R60" s="781"/>
      <c r="S60" s="148">
        <f>SUM(S52:S59)</f>
        <v>2840</v>
      </c>
      <c r="T60" s="148">
        <f>SUM(T52:T59)</f>
        <v>0</v>
      </c>
      <c r="U60" s="1121"/>
      <c r="V60" s="1121"/>
      <c r="W60" s="1121"/>
      <c r="X60" s="1121"/>
      <c r="Y60" s="1121"/>
      <c r="Z60" s="1121"/>
      <c r="AA60" s="1122"/>
    </row>
    <row r="61" spans="1:27" ht="12.75" customHeight="1">
      <c r="A61" s="1073"/>
      <c r="B61" s="1027" t="s">
        <v>2113</v>
      </c>
      <c r="C61" s="1028"/>
      <c r="D61" s="1029"/>
      <c r="E61" s="145">
        <v>360</v>
      </c>
      <c r="F61" s="145"/>
      <c r="G61" s="1086" t="s">
        <v>2114</v>
      </c>
      <c r="H61" s="1087"/>
      <c r="I61" s="1087"/>
      <c r="J61" s="1087"/>
      <c r="K61" s="1087"/>
      <c r="L61" s="1087"/>
      <c r="M61" s="1088"/>
      <c r="T61" s="51"/>
    </row>
    <row r="62" spans="1:27" ht="12.75" customHeight="1">
      <c r="A62" s="1073"/>
      <c r="B62" s="1027" t="s">
        <v>2115</v>
      </c>
      <c r="C62" s="1028"/>
      <c r="D62" s="1029"/>
      <c r="E62" s="145">
        <v>300</v>
      </c>
      <c r="F62" s="145"/>
      <c r="G62" s="1086" t="s">
        <v>2116</v>
      </c>
      <c r="H62" s="1087"/>
      <c r="I62" s="1087"/>
      <c r="J62" s="1087"/>
      <c r="K62" s="1087"/>
      <c r="L62" s="1087"/>
      <c r="M62" s="1088"/>
      <c r="O62" s="1098" t="s">
        <v>2117</v>
      </c>
      <c r="P62" s="1099"/>
      <c r="Q62" s="1099"/>
      <c r="R62" s="1100"/>
      <c r="S62" s="156">
        <f>SUM(E17,E29,E44,E54,E65,S16,S27,S40,S51,S60)</f>
        <v>43650</v>
      </c>
      <c r="T62" s="157">
        <f>SUM(F17,F29,F44,F54,F65,T16,T27,T40,T51,T60)</f>
        <v>0</v>
      </c>
      <c r="U62" s="19"/>
      <c r="V62" s="19"/>
      <c r="W62" s="19"/>
      <c r="X62" s="19"/>
      <c r="Y62" s="19"/>
      <c r="Z62" s="19"/>
      <c r="AA62" s="19"/>
    </row>
    <row r="63" spans="1:27" ht="12.75" customHeight="1">
      <c r="A63" s="1073"/>
      <c r="B63" s="1027" t="s">
        <v>2118</v>
      </c>
      <c r="C63" s="1028"/>
      <c r="D63" s="1029"/>
      <c r="E63" s="145">
        <v>360</v>
      </c>
      <c r="F63" s="145"/>
      <c r="G63" s="1086" t="s">
        <v>2119</v>
      </c>
      <c r="H63" s="1087"/>
      <c r="I63" s="1087"/>
      <c r="J63" s="1087"/>
      <c r="K63" s="1087"/>
      <c r="L63" s="1087"/>
      <c r="M63" s="1088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ht="12.75" customHeight="1">
      <c r="A64" s="1073"/>
      <c r="B64" s="1226"/>
      <c r="C64" s="1227"/>
      <c r="D64" s="1228"/>
      <c r="E64" s="436"/>
      <c r="F64" s="116"/>
      <c r="G64" s="1092"/>
      <c r="H64" s="1093"/>
      <c r="I64" s="1093"/>
      <c r="J64" s="1093"/>
      <c r="K64" s="1093"/>
      <c r="L64" s="1093"/>
      <c r="M64" s="1094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ht="12.75" customHeight="1">
      <c r="A65" s="1074"/>
      <c r="B65" s="1039" t="s">
        <v>10</v>
      </c>
      <c r="C65" s="780"/>
      <c r="D65" s="1127"/>
      <c r="E65" s="419">
        <f>SUM(E55:E64)</f>
        <v>2940</v>
      </c>
      <c r="F65" s="160">
        <f>SUM(F55:F64)</f>
        <v>0</v>
      </c>
      <c r="G65" s="1018"/>
      <c r="H65" s="1019"/>
      <c r="I65" s="1019"/>
      <c r="J65" s="1019"/>
      <c r="K65" s="1019"/>
      <c r="L65" s="1019"/>
      <c r="M65" s="1020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ht="12.75" customHeight="1">
      <c r="A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ht="12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spans="1:27" ht="12.7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8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1:27" ht="12.75" customHeight="1">
      <c r="A69" s="1071" t="s">
        <v>28</v>
      </c>
      <c r="B69" s="1071"/>
      <c r="C69" s="1071"/>
      <c r="D69" s="1071"/>
      <c r="E69" s="1071"/>
      <c r="F69" s="1071"/>
      <c r="G69" s="1071"/>
      <c r="H69" s="1071"/>
      <c r="I69" s="1071"/>
      <c r="J69" s="1071"/>
      <c r="K69" s="1071"/>
      <c r="L69" s="1071"/>
      <c r="M69" s="1071"/>
      <c r="N69" s="1071"/>
      <c r="O69" s="1071"/>
      <c r="P69" s="1071"/>
      <c r="Q69" s="1071"/>
      <c r="R69" s="1071"/>
      <c r="S69" s="1071"/>
      <c r="T69" s="1071"/>
      <c r="U69" s="1071"/>
      <c r="V69" s="1071"/>
      <c r="W69" s="1071"/>
      <c r="X69" s="1071"/>
      <c r="Y69" s="1071"/>
      <c r="Z69" s="1071"/>
      <c r="AA69" s="1071"/>
    </row>
    <row r="70" spans="1:27" ht="12.75" customHeight="1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ht="12.75" customHeight="1"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ht="12.75" customHeight="1">
      <c r="A72" s="43"/>
    </row>
    <row r="73" spans="1:27" ht="12.75" customHeight="1"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ht="12.7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243">
    <mergeCell ref="A3:C3"/>
    <mergeCell ref="D3:S3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5:AA5"/>
    <mergeCell ref="A6:A17"/>
    <mergeCell ref="B6:D6"/>
    <mergeCell ref="G6:M6"/>
    <mergeCell ref="O6:O16"/>
    <mergeCell ref="P6:R6"/>
    <mergeCell ref="B5:D5"/>
    <mergeCell ref="G5:M5"/>
    <mergeCell ref="P5:R5"/>
    <mergeCell ref="U6:AA6"/>
    <mergeCell ref="B7:D7"/>
    <mergeCell ref="G7:M7"/>
    <mergeCell ref="P7:R7"/>
    <mergeCell ref="U7:AA7"/>
    <mergeCell ref="U8:AA8"/>
    <mergeCell ref="B9:D9"/>
    <mergeCell ref="G9:M9"/>
    <mergeCell ref="P9:R9"/>
    <mergeCell ref="U9:AA9"/>
    <mergeCell ref="B8:D8"/>
    <mergeCell ref="G8:M8"/>
    <mergeCell ref="P8:R8"/>
    <mergeCell ref="U10:AA10"/>
    <mergeCell ref="B11:D11"/>
    <mergeCell ref="G11:M11"/>
    <mergeCell ref="P11:R11"/>
    <mergeCell ref="U11:AA11"/>
    <mergeCell ref="B10:D10"/>
    <mergeCell ref="G10:M10"/>
    <mergeCell ref="P10:R10"/>
    <mergeCell ref="G14:M14"/>
    <mergeCell ref="P14:R14"/>
    <mergeCell ref="U14:AA14"/>
    <mergeCell ref="U12:AA12"/>
    <mergeCell ref="B13:D13"/>
    <mergeCell ref="G13:M13"/>
    <mergeCell ref="P13:R13"/>
    <mergeCell ref="U13:AA13"/>
    <mergeCell ref="B12:D12"/>
    <mergeCell ref="G12:M12"/>
    <mergeCell ref="P12:R12"/>
    <mergeCell ref="U15:AA15"/>
    <mergeCell ref="B16:D16"/>
    <mergeCell ref="G16:M16"/>
    <mergeCell ref="P16:R16"/>
    <mergeCell ref="U16:AA16"/>
    <mergeCell ref="B15:D15"/>
    <mergeCell ref="G15:M15"/>
    <mergeCell ref="P15:R15"/>
    <mergeCell ref="U17:AA17"/>
    <mergeCell ref="A18:A29"/>
    <mergeCell ref="B18:D18"/>
    <mergeCell ref="G18:M18"/>
    <mergeCell ref="P18:R18"/>
    <mergeCell ref="B17:D17"/>
    <mergeCell ref="G17:M17"/>
    <mergeCell ref="O17:O27"/>
    <mergeCell ref="P17:R17"/>
    <mergeCell ref="B20:D20"/>
    <mergeCell ref="G20:M20"/>
    <mergeCell ref="B22:D22"/>
    <mergeCell ref="G22:M22"/>
    <mergeCell ref="P22:R22"/>
    <mergeCell ref="B28:D28"/>
    <mergeCell ref="G28:M28"/>
    <mergeCell ref="O28:O40"/>
    <mergeCell ref="P28:R28"/>
    <mergeCell ref="A30:A44"/>
    <mergeCell ref="B36:D36"/>
    <mergeCell ref="G36:M36"/>
    <mergeCell ref="P36:R36"/>
    <mergeCell ref="B40:D40"/>
    <mergeCell ref="G40:M40"/>
    <mergeCell ref="P40:R40"/>
    <mergeCell ref="U18:AA18"/>
    <mergeCell ref="B19:D19"/>
    <mergeCell ref="G19:M19"/>
    <mergeCell ref="P19:R19"/>
    <mergeCell ref="U19:AA19"/>
    <mergeCell ref="P20:R20"/>
    <mergeCell ref="U20:AA20"/>
    <mergeCell ref="B21:D21"/>
    <mergeCell ref="G21:M21"/>
    <mergeCell ref="P21:R21"/>
    <mergeCell ref="U21:AA21"/>
    <mergeCell ref="U22:AA22"/>
    <mergeCell ref="G23:M23"/>
    <mergeCell ref="P23:R23"/>
    <mergeCell ref="U23:AA23"/>
    <mergeCell ref="B24:D24"/>
    <mergeCell ref="G24:M24"/>
    <mergeCell ref="P24:R24"/>
    <mergeCell ref="U24:AA24"/>
    <mergeCell ref="B23:D23"/>
    <mergeCell ref="U25:AA25"/>
    <mergeCell ref="B26:D26"/>
    <mergeCell ref="G26:M26"/>
    <mergeCell ref="P26:R26"/>
    <mergeCell ref="U26:AA26"/>
    <mergeCell ref="B25:D25"/>
    <mergeCell ref="G25:M25"/>
    <mergeCell ref="P25:R25"/>
    <mergeCell ref="U27:AA27"/>
    <mergeCell ref="U28:AA28"/>
    <mergeCell ref="B27:D27"/>
    <mergeCell ref="G27:M27"/>
    <mergeCell ref="P27:R27"/>
    <mergeCell ref="U29:AA29"/>
    <mergeCell ref="U30:AA30"/>
    <mergeCell ref="U31:AA31"/>
    <mergeCell ref="U32:AA32"/>
    <mergeCell ref="G33:M33"/>
    <mergeCell ref="P33:R33"/>
    <mergeCell ref="B30:D30"/>
    <mergeCell ref="G30:M30"/>
    <mergeCell ref="P30:R30"/>
    <mergeCell ref="B29:D29"/>
    <mergeCell ref="G29:M29"/>
    <mergeCell ref="P29:R29"/>
    <mergeCell ref="B31:D31"/>
    <mergeCell ref="G31:M31"/>
    <mergeCell ref="P31:R31"/>
    <mergeCell ref="B33:D33"/>
    <mergeCell ref="U33:AA33"/>
    <mergeCell ref="B32:D32"/>
    <mergeCell ref="G32:M32"/>
    <mergeCell ref="P32:R32"/>
    <mergeCell ref="U34:AA34"/>
    <mergeCell ref="B35:D35"/>
    <mergeCell ref="G35:M35"/>
    <mergeCell ref="P35:R35"/>
    <mergeCell ref="U35:AA35"/>
    <mergeCell ref="B34:D34"/>
    <mergeCell ref="G34:M34"/>
    <mergeCell ref="P34:R34"/>
    <mergeCell ref="U36:AA36"/>
    <mergeCell ref="U43:AA43"/>
    <mergeCell ref="U37:AA37"/>
    <mergeCell ref="B39:D39"/>
    <mergeCell ref="G39:M39"/>
    <mergeCell ref="P39:R39"/>
    <mergeCell ref="U38:AA38"/>
    <mergeCell ref="G37:M37"/>
    <mergeCell ref="P37:R37"/>
    <mergeCell ref="U39:AA39"/>
    <mergeCell ref="G38:M38"/>
    <mergeCell ref="P38:R38"/>
    <mergeCell ref="U40:AA40"/>
    <mergeCell ref="U41:AA41"/>
    <mergeCell ref="U42:AA42"/>
    <mergeCell ref="G43:M43"/>
    <mergeCell ref="P43:R43"/>
    <mergeCell ref="G41:M41"/>
    <mergeCell ref="U44:AA44"/>
    <mergeCell ref="U45:AA45"/>
    <mergeCell ref="U46:AA46"/>
    <mergeCell ref="U47:AA47"/>
    <mergeCell ref="U49:AA49"/>
    <mergeCell ref="U48:AA48"/>
    <mergeCell ref="U50:AA50"/>
    <mergeCell ref="U51:AA51"/>
    <mergeCell ref="B44:D44"/>
    <mergeCell ref="G44:M44"/>
    <mergeCell ref="P44:R44"/>
    <mergeCell ref="P48:R48"/>
    <mergeCell ref="A45:A54"/>
    <mergeCell ref="B45:D45"/>
    <mergeCell ref="G45:M45"/>
    <mergeCell ref="P45:R45"/>
    <mergeCell ref="P50:R50"/>
    <mergeCell ref="B46:D46"/>
    <mergeCell ref="G46:M46"/>
    <mergeCell ref="P46:R46"/>
    <mergeCell ref="P47:R47"/>
    <mergeCell ref="P49:R49"/>
    <mergeCell ref="P53:R53"/>
    <mergeCell ref="P51:R51"/>
    <mergeCell ref="O41:O51"/>
    <mergeCell ref="P41:R41"/>
    <mergeCell ref="G42:M42"/>
    <mergeCell ref="P42:R42"/>
    <mergeCell ref="B42:D42"/>
    <mergeCell ref="B41:D41"/>
    <mergeCell ref="B43:D43"/>
    <mergeCell ref="U52:AA52"/>
    <mergeCell ref="G58:M58"/>
    <mergeCell ref="P58:R58"/>
    <mergeCell ref="U60:AA60"/>
    <mergeCell ref="B59:D59"/>
    <mergeCell ref="P54:R54"/>
    <mergeCell ref="U54:AA54"/>
    <mergeCell ref="B55:D55"/>
    <mergeCell ref="G55:M55"/>
    <mergeCell ref="P55:R55"/>
    <mergeCell ref="U55:AA55"/>
    <mergeCell ref="B56:D56"/>
    <mergeCell ref="P59:R59"/>
    <mergeCell ref="U57:AA57"/>
    <mergeCell ref="B58:D58"/>
    <mergeCell ref="U53:AA53"/>
    <mergeCell ref="O52:O60"/>
    <mergeCell ref="P52:R52"/>
    <mergeCell ref="B54:D54"/>
    <mergeCell ref="G54:M54"/>
    <mergeCell ref="U56:AA56"/>
    <mergeCell ref="G65:M65"/>
    <mergeCell ref="B63:D63"/>
    <mergeCell ref="G63:M63"/>
    <mergeCell ref="A69:AA69"/>
    <mergeCell ref="B64:D64"/>
    <mergeCell ref="G64:M64"/>
    <mergeCell ref="B65:D65"/>
    <mergeCell ref="B62:D62"/>
    <mergeCell ref="G62:M62"/>
    <mergeCell ref="O62:R62"/>
    <mergeCell ref="A55:A65"/>
    <mergeCell ref="G56:M56"/>
    <mergeCell ref="P56:R56"/>
    <mergeCell ref="B61:D61"/>
    <mergeCell ref="G61:M61"/>
    <mergeCell ref="G57:M57"/>
    <mergeCell ref="P57:R57"/>
    <mergeCell ref="U59:AA59"/>
    <mergeCell ref="B60:D60"/>
    <mergeCell ref="G60:M60"/>
    <mergeCell ref="P60:R60"/>
    <mergeCell ref="U58:AA58"/>
    <mergeCell ref="B57:D57"/>
    <mergeCell ref="G59:M59"/>
  </mergeCells>
  <phoneticPr fontId="23"/>
  <pageMargins left="0.47244094488188981" right="0.15748031496062992" top="0.39370078740157483" bottom="0.15748031496062992" header="0.19685039370078741" footer="0.15748031496062992"/>
  <pageSetup paperSize="9" scale="9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95"/>
  <sheetViews>
    <sheetView workbookViewId="0">
      <selection sqref="A1:C1"/>
    </sheetView>
  </sheetViews>
  <sheetFormatPr defaultRowHeight="11.25"/>
  <cols>
    <col min="1" max="4" width="3.125" style="6" customWidth="1"/>
    <col min="5" max="6" width="5.625" style="6" customWidth="1"/>
    <col min="7" max="18" width="3.125" style="6" customWidth="1"/>
    <col min="19" max="20" width="5.625" style="6" customWidth="1"/>
    <col min="21" max="28" width="3.125" style="6" customWidth="1"/>
    <col min="29" max="16384" width="9" style="6"/>
  </cols>
  <sheetData>
    <row r="1" spans="1:27" s="1" customFormat="1" ht="18.75" customHeight="1">
      <c r="A1" s="757" t="s">
        <v>2120</v>
      </c>
      <c r="B1" s="758"/>
      <c r="C1" s="758"/>
      <c r="D1" s="1079" t="s">
        <v>2268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20" t="str">
        <f>集計表!AC1</f>
        <v>2020/6</v>
      </c>
      <c r="Z1" s="1111"/>
      <c r="AA1" s="1112"/>
    </row>
    <row r="2" spans="1:27" ht="18.75" customHeight="1">
      <c r="A2" s="722" t="s">
        <v>2533</v>
      </c>
      <c r="B2" s="759"/>
      <c r="C2" s="723"/>
      <c r="D2" s="768">
        <f>集計表!D2</f>
        <v>2020</v>
      </c>
      <c r="E2" s="768"/>
      <c r="F2" s="1047">
        <f>SUM(P2-3)</f>
        <v>43985</v>
      </c>
      <c r="G2" s="1047"/>
      <c r="H2" s="209" t="str">
        <f>集計表!J2</f>
        <v>（水）</v>
      </c>
      <c r="I2" s="2" t="s">
        <v>2534</v>
      </c>
      <c r="J2" s="1048">
        <f>SUM(F2+2)</f>
        <v>43987</v>
      </c>
      <c r="K2" s="1113"/>
      <c r="L2" s="1113"/>
      <c r="M2" s="1113"/>
      <c r="N2" s="203" t="str">
        <f>集計表!P2</f>
        <v>（金）</v>
      </c>
      <c r="O2" s="3" t="s">
        <v>2535</v>
      </c>
      <c r="P2" s="1057">
        <f>申込書!C6</f>
        <v>43988</v>
      </c>
      <c r="Q2" s="1057"/>
      <c r="R2" s="4" t="s">
        <v>2536</v>
      </c>
      <c r="S2" s="5" t="s">
        <v>2537</v>
      </c>
      <c r="T2" s="187" t="s">
        <v>2551</v>
      </c>
      <c r="U2" s="1058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2538</v>
      </c>
      <c r="B3" s="761"/>
      <c r="C3" s="762"/>
      <c r="D3" s="1053" t="s">
        <v>3783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87"/>
      <c r="U3" s="1046">
        <f>SUM(集計表!N133+集計表!N251)</f>
        <v>0</v>
      </c>
      <c r="V3" s="1046"/>
      <c r="W3" s="1046"/>
      <c r="X3" s="1046"/>
      <c r="Y3" s="1046"/>
      <c r="Z3" s="1046"/>
      <c r="AA3" s="7" t="s">
        <v>2539</v>
      </c>
    </row>
    <row r="4" spans="1:27" ht="18.75" customHeight="1">
      <c r="U4" s="1019" t="s">
        <v>6</v>
      </c>
      <c r="V4" s="1019"/>
      <c r="W4" s="20" t="s">
        <v>2269</v>
      </c>
      <c r="X4" s="1114">
        <f>SUM(T47)</f>
        <v>0</v>
      </c>
      <c r="Y4" s="1019"/>
      <c r="Z4" s="1019"/>
      <c r="AA4" s="6" t="s">
        <v>2270</v>
      </c>
    </row>
    <row r="5" spans="1:27" ht="12.75" customHeight="1">
      <c r="A5" s="21"/>
      <c r="B5" s="1049" t="s">
        <v>2271</v>
      </c>
      <c r="C5" s="1050"/>
      <c r="D5" s="1050"/>
      <c r="E5" s="162" t="s">
        <v>7</v>
      </c>
      <c r="F5" s="161" t="s">
        <v>8</v>
      </c>
      <c r="G5" s="1050" t="s">
        <v>2272</v>
      </c>
      <c r="H5" s="1050"/>
      <c r="I5" s="1050"/>
      <c r="J5" s="1050"/>
      <c r="K5" s="1050"/>
      <c r="L5" s="1050"/>
      <c r="M5" s="1061"/>
      <c r="O5" s="22"/>
      <c r="P5" s="1049" t="s">
        <v>2271</v>
      </c>
      <c r="Q5" s="1050"/>
      <c r="R5" s="1050"/>
      <c r="S5" s="162" t="s">
        <v>7</v>
      </c>
      <c r="T5" s="161" t="s">
        <v>8</v>
      </c>
      <c r="U5" s="1050" t="s">
        <v>2272</v>
      </c>
      <c r="V5" s="1050"/>
      <c r="W5" s="1050"/>
      <c r="X5" s="1050"/>
      <c r="Y5" s="1050"/>
      <c r="Z5" s="1050"/>
      <c r="AA5" s="1061"/>
    </row>
    <row r="6" spans="1:27" ht="12.75" customHeight="1">
      <c r="A6" s="1072" t="s">
        <v>2121</v>
      </c>
      <c r="B6" s="1036" t="s">
        <v>2273</v>
      </c>
      <c r="C6" s="1037"/>
      <c r="D6" s="1038"/>
      <c r="E6" s="447">
        <v>280</v>
      </c>
      <c r="F6" s="147"/>
      <c r="G6" s="1030" t="s">
        <v>2122</v>
      </c>
      <c r="H6" s="1031"/>
      <c r="I6" s="1031"/>
      <c r="J6" s="1031"/>
      <c r="K6" s="1031"/>
      <c r="L6" s="1031"/>
      <c r="M6" s="1032"/>
      <c r="O6" s="1072" t="s">
        <v>2123</v>
      </c>
      <c r="P6" s="1036" t="s">
        <v>2274</v>
      </c>
      <c r="Q6" s="1037"/>
      <c r="R6" s="1038"/>
      <c r="S6" s="147">
        <v>350</v>
      </c>
      <c r="T6" s="147"/>
      <c r="U6" s="1030" t="s">
        <v>2124</v>
      </c>
      <c r="V6" s="1031"/>
      <c r="W6" s="1031"/>
      <c r="X6" s="1031"/>
      <c r="Y6" s="1031"/>
      <c r="Z6" s="1031"/>
      <c r="AA6" s="1032"/>
    </row>
    <row r="7" spans="1:27" ht="12.75" customHeight="1">
      <c r="A7" s="1073"/>
      <c r="B7" s="1027" t="s">
        <v>2275</v>
      </c>
      <c r="C7" s="1028"/>
      <c r="D7" s="1029"/>
      <c r="E7" s="448">
        <v>430</v>
      </c>
      <c r="F7" s="145"/>
      <c r="G7" s="1021" t="s">
        <v>2125</v>
      </c>
      <c r="H7" s="1022"/>
      <c r="I7" s="1022"/>
      <c r="J7" s="1022"/>
      <c r="K7" s="1022"/>
      <c r="L7" s="1022"/>
      <c r="M7" s="1023"/>
      <c r="O7" s="1073"/>
      <c r="P7" s="1027" t="s">
        <v>2276</v>
      </c>
      <c r="Q7" s="1028"/>
      <c r="R7" s="1029"/>
      <c r="S7" s="145">
        <v>280</v>
      </c>
      <c r="T7" s="145"/>
      <c r="U7" s="1021" t="s">
        <v>2126</v>
      </c>
      <c r="V7" s="1022"/>
      <c r="W7" s="1022"/>
      <c r="X7" s="1022"/>
      <c r="Y7" s="1022"/>
      <c r="Z7" s="1022"/>
      <c r="AA7" s="1023"/>
    </row>
    <row r="8" spans="1:27" ht="12.75" customHeight="1">
      <c r="A8" s="1073"/>
      <c r="B8" s="1027" t="s">
        <v>2277</v>
      </c>
      <c r="C8" s="1028"/>
      <c r="D8" s="1029"/>
      <c r="E8" s="448">
        <v>300</v>
      </c>
      <c r="F8" s="145"/>
      <c r="G8" s="1021" t="s">
        <v>2127</v>
      </c>
      <c r="H8" s="1022"/>
      <c r="I8" s="1022"/>
      <c r="J8" s="1022"/>
      <c r="K8" s="1022"/>
      <c r="L8" s="1022"/>
      <c r="M8" s="1023"/>
      <c r="O8" s="1073"/>
      <c r="P8" s="1027" t="s">
        <v>2278</v>
      </c>
      <c r="Q8" s="1028"/>
      <c r="R8" s="1029"/>
      <c r="S8" s="145">
        <v>550</v>
      </c>
      <c r="T8" s="145"/>
      <c r="U8" s="1021" t="s">
        <v>2128</v>
      </c>
      <c r="V8" s="1022"/>
      <c r="W8" s="1022"/>
      <c r="X8" s="1022"/>
      <c r="Y8" s="1022"/>
      <c r="Z8" s="1022"/>
      <c r="AA8" s="1023"/>
    </row>
    <row r="9" spans="1:27" ht="12.75" customHeight="1">
      <c r="A9" s="1073"/>
      <c r="B9" s="1027" t="s">
        <v>2279</v>
      </c>
      <c r="C9" s="1028"/>
      <c r="D9" s="1029"/>
      <c r="E9" s="448">
        <v>300</v>
      </c>
      <c r="F9" s="145"/>
      <c r="G9" s="1021" t="s">
        <v>2129</v>
      </c>
      <c r="H9" s="1022"/>
      <c r="I9" s="1022"/>
      <c r="J9" s="1022"/>
      <c r="K9" s="1022"/>
      <c r="L9" s="1022"/>
      <c r="M9" s="1023"/>
      <c r="O9" s="1073"/>
      <c r="P9" s="1027" t="s">
        <v>2130</v>
      </c>
      <c r="Q9" s="1028"/>
      <c r="R9" s="1029"/>
      <c r="S9" s="145">
        <v>440</v>
      </c>
      <c r="T9" s="145"/>
      <c r="U9" s="1021" t="s">
        <v>2131</v>
      </c>
      <c r="V9" s="1022"/>
      <c r="W9" s="1022"/>
      <c r="X9" s="1022"/>
      <c r="Y9" s="1022"/>
      <c r="Z9" s="1022"/>
      <c r="AA9" s="1023"/>
    </row>
    <row r="10" spans="1:27" ht="12.75" customHeight="1">
      <c r="A10" s="1073"/>
      <c r="B10" s="1027" t="s">
        <v>2280</v>
      </c>
      <c r="C10" s="1028"/>
      <c r="D10" s="1029"/>
      <c r="E10" s="448">
        <v>300</v>
      </c>
      <c r="F10" s="145"/>
      <c r="G10" s="1021" t="s">
        <v>2132</v>
      </c>
      <c r="H10" s="1022"/>
      <c r="I10" s="1022"/>
      <c r="J10" s="1022"/>
      <c r="K10" s="1022"/>
      <c r="L10" s="1022"/>
      <c r="M10" s="1023"/>
      <c r="O10" s="1073"/>
      <c r="P10" s="1027" t="s">
        <v>2133</v>
      </c>
      <c r="Q10" s="1028"/>
      <c r="R10" s="1029"/>
      <c r="S10" s="145">
        <v>340</v>
      </c>
      <c r="T10" s="145"/>
      <c r="U10" s="1021" t="s">
        <v>2134</v>
      </c>
      <c r="V10" s="1022"/>
      <c r="W10" s="1022"/>
      <c r="X10" s="1022"/>
      <c r="Y10" s="1022"/>
      <c r="Z10" s="1022"/>
      <c r="AA10" s="1023"/>
    </row>
    <row r="11" spans="1:27" ht="12.75" customHeight="1">
      <c r="A11" s="1073"/>
      <c r="B11" s="1027" t="s">
        <v>2281</v>
      </c>
      <c r="C11" s="1028"/>
      <c r="D11" s="1029"/>
      <c r="E11" s="448">
        <v>410</v>
      </c>
      <c r="F11" s="145"/>
      <c r="G11" s="1021" t="s">
        <v>2135</v>
      </c>
      <c r="H11" s="1022"/>
      <c r="I11" s="1022"/>
      <c r="J11" s="1022"/>
      <c r="K11" s="1022"/>
      <c r="L11" s="1022"/>
      <c r="M11" s="1023"/>
      <c r="O11" s="1073"/>
      <c r="P11" s="1027" t="s">
        <v>2136</v>
      </c>
      <c r="Q11" s="1028"/>
      <c r="R11" s="1029"/>
      <c r="S11" s="145">
        <v>280</v>
      </c>
      <c r="T11" s="145"/>
      <c r="U11" s="1021" t="s">
        <v>2137</v>
      </c>
      <c r="V11" s="1022"/>
      <c r="W11" s="1022"/>
      <c r="X11" s="1022"/>
      <c r="Y11" s="1022"/>
      <c r="Z11" s="1022"/>
      <c r="AA11" s="1023"/>
    </row>
    <row r="12" spans="1:27" ht="12.75" customHeight="1">
      <c r="A12" s="1073"/>
      <c r="B12" s="1027" t="s">
        <v>2282</v>
      </c>
      <c r="C12" s="1028"/>
      <c r="D12" s="1029"/>
      <c r="E12" s="448">
        <v>260</v>
      </c>
      <c r="F12" s="145"/>
      <c r="G12" s="1021" t="s">
        <v>2138</v>
      </c>
      <c r="H12" s="1022"/>
      <c r="I12" s="1022"/>
      <c r="J12" s="1022"/>
      <c r="K12" s="1022"/>
      <c r="L12" s="1022"/>
      <c r="M12" s="1023"/>
      <c r="O12" s="1073"/>
      <c r="P12" s="1027" t="s">
        <v>2139</v>
      </c>
      <c r="Q12" s="1028"/>
      <c r="R12" s="1029"/>
      <c r="S12" s="145">
        <v>370</v>
      </c>
      <c r="T12" s="145"/>
      <c r="U12" s="1021" t="s">
        <v>2140</v>
      </c>
      <c r="V12" s="1022"/>
      <c r="W12" s="1022"/>
      <c r="X12" s="1022"/>
      <c r="Y12" s="1022"/>
      <c r="Z12" s="1022"/>
      <c r="AA12" s="1023"/>
    </row>
    <row r="13" spans="1:27" ht="12.75" customHeight="1">
      <c r="A13" s="1073"/>
      <c r="B13" s="1027" t="s">
        <v>2283</v>
      </c>
      <c r="C13" s="1028"/>
      <c r="D13" s="1029"/>
      <c r="E13" s="448">
        <v>340</v>
      </c>
      <c r="F13" s="145"/>
      <c r="G13" s="1021" t="s">
        <v>2141</v>
      </c>
      <c r="H13" s="1022"/>
      <c r="I13" s="1022"/>
      <c r="J13" s="1022"/>
      <c r="K13" s="1022"/>
      <c r="L13" s="1022"/>
      <c r="M13" s="1023"/>
      <c r="O13" s="1073"/>
      <c r="P13" s="1027" t="s">
        <v>2142</v>
      </c>
      <c r="Q13" s="1028"/>
      <c r="R13" s="1029"/>
      <c r="S13" s="145">
        <v>490</v>
      </c>
      <c r="T13" s="145"/>
      <c r="U13" s="1021" t="s">
        <v>2143</v>
      </c>
      <c r="V13" s="1022"/>
      <c r="W13" s="1022"/>
      <c r="X13" s="1022"/>
      <c r="Y13" s="1022"/>
      <c r="Z13" s="1022"/>
      <c r="AA13" s="1023"/>
    </row>
    <row r="14" spans="1:27" ht="12.75" customHeight="1">
      <c r="A14" s="1073"/>
      <c r="B14" s="23" t="s">
        <v>2284</v>
      </c>
      <c r="C14" s="24"/>
      <c r="D14" s="25"/>
      <c r="E14" s="448">
        <v>190</v>
      </c>
      <c r="F14" s="145"/>
      <c r="G14" s="1021" t="s">
        <v>2285</v>
      </c>
      <c r="H14" s="1022"/>
      <c r="I14" s="1022"/>
      <c r="J14" s="1022"/>
      <c r="K14" s="1022"/>
      <c r="L14" s="1022"/>
      <c r="M14" s="1023"/>
      <c r="O14" s="1073"/>
      <c r="P14" s="1027" t="s">
        <v>2144</v>
      </c>
      <c r="Q14" s="1028"/>
      <c r="R14" s="1029"/>
      <c r="S14" s="145">
        <v>460</v>
      </c>
      <c r="T14" s="145"/>
      <c r="U14" s="1021" t="s">
        <v>2145</v>
      </c>
      <c r="V14" s="1022"/>
      <c r="W14" s="1022"/>
      <c r="X14" s="1022"/>
      <c r="Y14" s="1022"/>
      <c r="Z14" s="1022"/>
      <c r="AA14" s="1023"/>
    </row>
    <row r="15" spans="1:27" ht="12.75" customHeight="1">
      <c r="A15" s="1073"/>
      <c r="B15" s="1027"/>
      <c r="C15" s="1028"/>
      <c r="D15" s="1029"/>
      <c r="E15" s="436"/>
      <c r="F15" s="166"/>
      <c r="G15" s="1040" t="s">
        <v>2286</v>
      </c>
      <c r="H15" s="1041"/>
      <c r="I15" s="1041"/>
      <c r="J15" s="1041"/>
      <c r="K15" s="1041"/>
      <c r="L15" s="1041"/>
      <c r="M15" s="1042"/>
      <c r="O15" s="1073"/>
      <c r="P15" s="1027" t="s">
        <v>2146</v>
      </c>
      <c r="Q15" s="1028"/>
      <c r="R15" s="1029"/>
      <c r="S15" s="145">
        <v>230</v>
      </c>
      <c r="T15" s="145"/>
      <c r="U15" s="1021" t="s">
        <v>2147</v>
      </c>
      <c r="V15" s="1022"/>
      <c r="W15" s="1022"/>
      <c r="X15" s="1022"/>
      <c r="Y15" s="1022"/>
      <c r="Z15" s="1022"/>
      <c r="AA15" s="1023"/>
    </row>
    <row r="16" spans="1:27" ht="12.75" customHeight="1">
      <c r="A16" s="1074"/>
      <c r="B16" s="1039" t="s">
        <v>2287</v>
      </c>
      <c r="C16" s="780"/>
      <c r="D16" s="781"/>
      <c r="E16" s="419">
        <f>SUM(E6:E15)</f>
        <v>2810</v>
      </c>
      <c r="F16" s="148">
        <f>SUM(F6:F15)</f>
        <v>0</v>
      </c>
      <c r="G16" s="1033"/>
      <c r="H16" s="1034"/>
      <c r="I16" s="1034"/>
      <c r="J16" s="1034"/>
      <c r="K16" s="1034"/>
      <c r="L16" s="1034"/>
      <c r="M16" s="1035"/>
      <c r="O16" s="1073"/>
      <c r="P16" s="1027" t="s">
        <v>2288</v>
      </c>
      <c r="Q16" s="1028"/>
      <c r="R16" s="1029"/>
      <c r="S16" s="145">
        <v>520</v>
      </c>
      <c r="T16" s="145"/>
      <c r="U16" s="1021" t="s">
        <v>2148</v>
      </c>
      <c r="V16" s="1022"/>
      <c r="W16" s="1022"/>
      <c r="X16" s="1022"/>
      <c r="Y16" s="1022"/>
      <c r="Z16" s="1022"/>
      <c r="AA16" s="1023"/>
    </row>
    <row r="17" spans="1:27" ht="12.75" customHeight="1">
      <c r="A17" s="1072" t="s">
        <v>2149</v>
      </c>
      <c r="B17" s="1027" t="s">
        <v>2289</v>
      </c>
      <c r="C17" s="1028"/>
      <c r="D17" s="1029"/>
      <c r="E17" s="147">
        <v>430</v>
      </c>
      <c r="F17" s="147"/>
      <c r="G17" s="1030" t="s">
        <v>2150</v>
      </c>
      <c r="H17" s="1031"/>
      <c r="I17" s="1031"/>
      <c r="J17" s="1031"/>
      <c r="K17" s="1031"/>
      <c r="L17" s="1031"/>
      <c r="M17" s="1032"/>
      <c r="O17" s="1073"/>
      <c r="P17" s="1024"/>
      <c r="Q17" s="1025"/>
      <c r="R17" s="1026"/>
      <c r="S17" s="418"/>
      <c r="T17" s="155"/>
      <c r="U17" s="1040"/>
      <c r="V17" s="1041"/>
      <c r="W17" s="1041"/>
      <c r="X17" s="1041"/>
      <c r="Y17" s="1041"/>
      <c r="Z17" s="1041"/>
      <c r="AA17" s="1042"/>
    </row>
    <row r="18" spans="1:27" ht="12.75" customHeight="1">
      <c r="A18" s="1073"/>
      <c r="B18" s="1027" t="s">
        <v>2290</v>
      </c>
      <c r="C18" s="1028"/>
      <c r="D18" s="1029"/>
      <c r="E18" s="145">
        <v>560</v>
      </c>
      <c r="F18" s="145"/>
      <c r="G18" s="1021" t="s">
        <v>2151</v>
      </c>
      <c r="H18" s="1022"/>
      <c r="I18" s="1022"/>
      <c r="J18" s="1022"/>
      <c r="K18" s="1022"/>
      <c r="L18" s="1022"/>
      <c r="M18" s="1023"/>
      <c r="O18" s="1074"/>
      <c r="P18" s="1039" t="s">
        <v>10</v>
      </c>
      <c r="Q18" s="780"/>
      <c r="R18" s="781"/>
      <c r="S18" s="419">
        <f>SUM(S6:S17)</f>
        <v>4310</v>
      </c>
      <c r="T18" s="148">
        <f>SUM(T6:T17)</f>
        <v>0</v>
      </c>
      <c r="U18" s="1018"/>
      <c r="V18" s="1019"/>
      <c r="W18" s="1019"/>
      <c r="X18" s="1019"/>
      <c r="Y18" s="1019"/>
      <c r="Z18" s="1019"/>
      <c r="AA18" s="1020"/>
    </row>
    <row r="19" spans="1:27" ht="12.75" customHeight="1">
      <c r="A19" s="1073"/>
      <c r="B19" s="1027" t="s">
        <v>2291</v>
      </c>
      <c r="C19" s="1028"/>
      <c r="D19" s="1029"/>
      <c r="E19" s="145">
        <v>260</v>
      </c>
      <c r="F19" s="145"/>
      <c r="G19" s="1021" t="s">
        <v>2152</v>
      </c>
      <c r="H19" s="1022"/>
      <c r="I19" s="1022"/>
      <c r="J19" s="1022"/>
      <c r="K19" s="1022"/>
      <c r="L19" s="1022"/>
      <c r="M19" s="1023"/>
      <c r="O19" s="1072" t="s">
        <v>2153</v>
      </c>
      <c r="P19" s="1036" t="s">
        <v>2292</v>
      </c>
      <c r="Q19" s="1037"/>
      <c r="R19" s="1038"/>
      <c r="S19" s="192">
        <v>470</v>
      </c>
      <c r="T19" s="147"/>
      <c r="U19" s="1030" t="s">
        <v>2154</v>
      </c>
      <c r="V19" s="1031"/>
      <c r="W19" s="1031"/>
      <c r="X19" s="1031"/>
      <c r="Y19" s="1031"/>
      <c r="Z19" s="1031"/>
      <c r="AA19" s="1032"/>
    </row>
    <row r="20" spans="1:27" ht="12.75" customHeight="1">
      <c r="A20" s="1073"/>
      <c r="B20" s="1027" t="s">
        <v>2155</v>
      </c>
      <c r="C20" s="1028"/>
      <c r="D20" s="1029"/>
      <c r="E20" s="145">
        <v>690</v>
      </c>
      <c r="F20" s="145"/>
      <c r="G20" s="1021" t="s">
        <v>2156</v>
      </c>
      <c r="H20" s="1022"/>
      <c r="I20" s="1022"/>
      <c r="J20" s="1022"/>
      <c r="K20" s="1022"/>
      <c r="L20" s="1022"/>
      <c r="M20" s="1023"/>
      <c r="O20" s="1073"/>
      <c r="P20" s="1027" t="s">
        <v>2293</v>
      </c>
      <c r="Q20" s="1028"/>
      <c r="R20" s="1029"/>
      <c r="S20" s="199">
        <v>360</v>
      </c>
      <c r="T20" s="145"/>
      <c r="U20" s="1021" t="s">
        <v>2157</v>
      </c>
      <c r="V20" s="1022"/>
      <c r="W20" s="1022"/>
      <c r="X20" s="1022"/>
      <c r="Y20" s="1022"/>
      <c r="Z20" s="1022"/>
      <c r="AA20" s="1023"/>
    </row>
    <row r="21" spans="1:27" ht="12.75" customHeight="1">
      <c r="A21" s="1073"/>
      <c r="B21" s="1027" t="s">
        <v>2158</v>
      </c>
      <c r="C21" s="1028"/>
      <c r="D21" s="1029"/>
      <c r="E21" s="145">
        <v>550</v>
      </c>
      <c r="F21" s="145"/>
      <c r="G21" s="1021" t="s">
        <v>2159</v>
      </c>
      <c r="H21" s="1022"/>
      <c r="I21" s="1022"/>
      <c r="J21" s="1022"/>
      <c r="K21" s="1022"/>
      <c r="L21" s="1022"/>
      <c r="M21" s="1023"/>
      <c r="O21" s="1073"/>
      <c r="P21" s="1027" t="s">
        <v>2294</v>
      </c>
      <c r="Q21" s="1028"/>
      <c r="R21" s="1029"/>
      <c r="S21" s="199">
        <v>640</v>
      </c>
      <c r="T21" s="145"/>
      <c r="U21" s="1021" t="s">
        <v>2160</v>
      </c>
      <c r="V21" s="1022"/>
      <c r="W21" s="1022"/>
      <c r="X21" s="1022"/>
      <c r="Y21" s="1022"/>
      <c r="Z21" s="1022"/>
      <c r="AA21" s="1023"/>
    </row>
    <row r="22" spans="1:27" ht="12.75" customHeight="1">
      <c r="A22" s="1073"/>
      <c r="B22" s="1027" t="s">
        <v>2161</v>
      </c>
      <c r="C22" s="1028"/>
      <c r="D22" s="1029"/>
      <c r="E22" s="145">
        <v>250</v>
      </c>
      <c r="F22" s="145"/>
      <c r="G22" s="1021" t="s">
        <v>2162</v>
      </c>
      <c r="H22" s="1022"/>
      <c r="I22" s="1022"/>
      <c r="J22" s="1022"/>
      <c r="K22" s="1022"/>
      <c r="L22" s="1022"/>
      <c r="M22" s="1023"/>
      <c r="O22" s="1073"/>
      <c r="P22" s="1027" t="s">
        <v>2163</v>
      </c>
      <c r="Q22" s="1028"/>
      <c r="R22" s="1029"/>
      <c r="S22" s="199">
        <v>380</v>
      </c>
      <c r="T22" s="145"/>
      <c r="U22" s="1021" t="s">
        <v>2164</v>
      </c>
      <c r="V22" s="1022"/>
      <c r="W22" s="1022"/>
      <c r="X22" s="1022"/>
      <c r="Y22" s="1022"/>
      <c r="Z22" s="1022"/>
      <c r="AA22" s="1023"/>
    </row>
    <row r="23" spans="1:27" ht="12.75" customHeight="1">
      <c r="A23" s="1073"/>
      <c r="B23" s="1027" t="s">
        <v>2165</v>
      </c>
      <c r="C23" s="1028"/>
      <c r="D23" s="1029"/>
      <c r="E23" s="145">
        <v>310</v>
      </c>
      <c r="F23" s="145"/>
      <c r="G23" s="1021" t="s">
        <v>2166</v>
      </c>
      <c r="H23" s="1022"/>
      <c r="I23" s="1022"/>
      <c r="J23" s="1022"/>
      <c r="K23" s="1022"/>
      <c r="L23" s="1022"/>
      <c r="M23" s="1023"/>
      <c r="O23" s="1073"/>
      <c r="P23" s="1027" t="s">
        <v>2167</v>
      </c>
      <c r="Q23" s="1028"/>
      <c r="R23" s="1029"/>
      <c r="S23" s="199">
        <v>440</v>
      </c>
      <c r="T23" s="145"/>
      <c r="U23" s="1021" t="s">
        <v>2168</v>
      </c>
      <c r="V23" s="1022"/>
      <c r="W23" s="1022"/>
      <c r="X23" s="1022"/>
      <c r="Y23" s="1022"/>
      <c r="Z23" s="1022"/>
      <c r="AA23" s="1023"/>
    </row>
    <row r="24" spans="1:27" ht="12.75" customHeight="1">
      <c r="A24" s="1073"/>
      <c r="B24" s="1027" t="s">
        <v>2169</v>
      </c>
      <c r="C24" s="1028"/>
      <c r="D24" s="1029"/>
      <c r="E24" s="145">
        <v>520</v>
      </c>
      <c r="F24" s="145"/>
      <c r="G24" s="1021" t="s">
        <v>2170</v>
      </c>
      <c r="H24" s="1022"/>
      <c r="I24" s="1022"/>
      <c r="J24" s="1022"/>
      <c r="K24" s="1022"/>
      <c r="L24" s="1022"/>
      <c r="M24" s="1023"/>
      <c r="O24" s="1073"/>
      <c r="P24" s="1027" t="s">
        <v>2171</v>
      </c>
      <c r="Q24" s="1028"/>
      <c r="R24" s="1029"/>
      <c r="S24" s="199">
        <v>510</v>
      </c>
      <c r="T24" s="145"/>
      <c r="U24" s="1021" t="s">
        <v>2172</v>
      </c>
      <c r="V24" s="1022"/>
      <c r="W24" s="1022"/>
      <c r="X24" s="1022"/>
      <c r="Y24" s="1022"/>
      <c r="Z24" s="1022"/>
      <c r="AA24" s="1023"/>
    </row>
    <row r="25" spans="1:27" ht="12.75" customHeight="1">
      <c r="A25" s="1073"/>
      <c r="B25" s="1027" t="s">
        <v>2173</v>
      </c>
      <c r="C25" s="1028"/>
      <c r="D25" s="1029"/>
      <c r="E25" s="145">
        <v>480</v>
      </c>
      <c r="F25" s="145"/>
      <c r="G25" s="1021" t="s">
        <v>2174</v>
      </c>
      <c r="H25" s="1022"/>
      <c r="I25" s="1022"/>
      <c r="J25" s="1022"/>
      <c r="K25" s="1022"/>
      <c r="L25" s="1022"/>
      <c r="M25" s="1023"/>
      <c r="O25" s="1073"/>
      <c r="P25" s="1027" t="s">
        <v>2175</v>
      </c>
      <c r="Q25" s="1028"/>
      <c r="R25" s="1029"/>
      <c r="S25" s="199">
        <v>200</v>
      </c>
      <c r="T25" s="145"/>
      <c r="U25" s="1021" t="s">
        <v>2176</v>
      </c>
      <c r="V25" s="1022"/>
      <c r="W25" s="1022"/>
      <c r="X25" s="1022"/>
      <c r="Y25" s="1022"/>
      <c r="Z25" s="1022"/>
      <c r="AA25" s="1023"/>
    </row>
    <row r="26" spans="1:27" ht="12.75" customHeight="1">
      <c r="A26" s="1073"/>
      <c r="B26" s="1027" t="s">
        <v>2177</v>
      </c>
      <c r="C26" s="1028"/>
      <c r="D26" s="1029"/>
      <c r="E26" s="145">
        <v>290</v>
      </c>
      <c r="F26" s="145"/>
      <c r="G26" s="1021" t="s">
        <v>2178</v>
      </c>
      <c r="H26" s="1022"/>
      <c r="I26" s="1022"/>
      <c r="J26" s="1022"/>
      <c r="K26" s="1022"/>
      <c r="L26" s="1022"/>
      <c r="M26" s="1023"/>
      <c r="O26" s="1073"/>
      <c r="P26" s="440" t="s">
        <v>2180</v>
      </c>
      <c r="Q26" s="441"/>
      <c r="R26" s="442"/>
      <c r="S26" s="199">
        <v>270</v>
      </c>
      <c r="T26" s="145"/>
      <c r="U26" s="443" t="s">
        <v>2296</v>
      </c>
      <c r="V26" s="444"/>
      <c r="W26" s="444"/>
      <c r="X26" s="444"/>
      <c r="Y26" s="444"/>
      <c r="Z26" s="444"/>
      <c r="AA26" s="445"/>
    </row>
    <row r="27" spans="1:27" ht="12.75" customHeight="1">
      <c r="A27" s="1073"/>
      <c r="B27" s="1027" t="s">
        <v>2295</v>
      </c>
      <c r="C27" s="1028"/>
      <c r="D27" s="1029"/>
      <c r="E27" s="145">
        <v>390</v>
      </c>
      <c r="F27" s="145"/>
      <c r="G27" s="1021" t="s">
        <v>2179</v>
      </c>
      <c r="H27" s="1022"/>
      <c r="I27" s="1022"/>
      <c r="J27" s="1022"/>
      <c r="K27" s="1022"/>
      <c r="L27" s="1022"/>
      <c r="M27" s="1023"/>
      <c r="O27" s="1073"/>
      <c r="P27" s="1027" t="s">
        <v>2297</v>
      </c>
      <c r="Q27" s="1028"/>
      <c r="R27" s="1029"/>
      <c r="S27" s="199">
        <v>800</v>
      </c>
      <c r="T27" s="145"/>
      <c r="U27" s="1021" t="s">
        <v>2181</v>
      </c>
      <c r="V27" s="1022"/>
      <c r="W27" s="1022"/>
      <c r="X27" s="1022"/>
      <c r="Y27" s="1022"/>
      <c r="Z27" s="1022"/>
      <c r="AA27" s="1023"/>
    </row>
    <row r="28" spans="1:27" ht="12.75" customHeight="1">
      <c r="A28" s="1073"/>
      <c r="B28" s="1024"/>
      <c r="C28" s="1025"/>
      <c r="D28" s="1026"/>
      <c r="E28" s="418"/>
      <c r="F28" s="155"/>
      <c r="G28" s="1040"/>
      <c r="H28" s="1041"/>
      <c r="I28" s="1041"/>
      <c r="J28" s="1041"/>
      <c r="K28" s="1041"/>
      <c r="L28" s="1041"/>
      <c r="M28" s="1042"/>
      <c r="O28" s="1073"/>
      <c r="P28" s="1027"/>
      <c r="Q28" s="1028"/>
      <c r="R28" s="1029"/>
      <c r="S28" s="410"/>
      <c r="T28" s="145"/>
      <c r="U28" s="1021"/>
      <c r="V28" s="1022"/>
      <c r="W28" s="1022"/>
      <c r="X28" s="1022"/>
      <c r="Y28" s="1022"/>
      <c r="Z28" s="1022"/>
      <c r="AA28" s="1023"/>
    </row>
    <row r="29" spans="1:27" ht="12.75" customHeight="1">
      <c r="A29" s="1074"/>
      <c r="B29" s="1039" t="s">
        <v>10</v>
      </c>
      <c r="C29" s="780"/>
      <c r="D29" s="781"/>
      <c r="E29" s="419">
        <f>SUM(E17:E28)</f>
        <v>4730</v>
      </c>
      <c r="F29" s="148">
        <f>SUM(F17:F28)</f>
        <v>0</v>
      </c>
      <c r="G29" s="1018"/>
      <c r="H29" s="1019"/>
      <c r="I29" s="1019"/>
      <c r="J29" s="1019"/>
      <c r="K29" s="1019"/>
      <c r="L29" s="1019"/>
      <c r="M29" s="1020"/>
      <c r="O29" s="1073"/>
      <c r="P29" s="1024"/>
      <c r="Q29" s="1025"/>
      <c r="R29" s="1026"/>
      <c r="S29" s="418"/>
      <c r="T29" s="155"/>
      <c r="U29" s="1040"/>
      <c r="V29" s="1041"/>
      <c r="W29" s="1041"/>
      <c r="X29" s="1041"/>
      <c r="Y29" s="1041"/>
      <c r="Z29" s="1041"/>
      <c r="AA29" s="1042"/>
    </row>
    <row r="30" spans="1:27" ht="12.75" customHeight="1">
      <c r="A30" s="1072" t="s">
        <v>2182</v>
      </c>
      <c r="B30" s="1036" t="s">
        <v>2183</v>
      </c>
      <c r="C30" s="1037"/>
      <c r="D30" s="1038"/>
      <c r="E30" s="192">
        <v>770</v>
      </c>
      <c r="F30" s="147"/>
      <c r="G30" s="1030" t="s">
        <v>2184</v>
      </c>
      <c r="H30" s="1031"/>
      <c r="I30" s="1031"/>
      <c r="J30" s="1031"/>
      <c r="K30" s="1031"/>
      <c r="L30" s="1031"/>
      <c r="M30" s="1032"/>
      <c r="O30" s="1074"/>
      <c r="P30" s="1039" t="s">
        <v>10</v>
      </c>
      <c r="Q30" s="780"/>
      <c r="R30" s="781"/>
      <c r="S30" s="419">
        <f>SUM(S19:S29)</f>
        <v>4070</v>
      </c>
      <c r="T30" s="148">
        <f>SUM(T19:T29)</f>
        <v>0</v>
      </c>
      <c r="U30" s="1018"/>
      <c r="V30" s="1019"/>
      <c r="W30" s="1019"/>
      <c r="X30" s="1019"/>
      <c r="Y30" s="1019"/>
      <c r="Z30" s="1019"/>
      <c r="AA30" s="1020"/>
    </row>
    <row r="31" spans="1:27" ht="12.75" customHeight="1">
      <c r="A31" s="1073"/>
      <c r="B31" s="1027" t="s">
        <v>2185</v>
      </c>
      <c r="C31" s="1028"/>
      <c r="D31" s="1029"/>
      <c r="E31" s="199">
        <v>170</v>
      </c>
      <c r="F31" s="145"/>
      <c r="G31" s="1021" t="s">
        <v>2186</v>
      </c>
      <c r="H31" s="1022"/>
      <c r="I31" s="1022"/>
      <c r="J31" s="1022"/>
      <c r="K31" s="1022"/>
      <c r="L31" s="1022"/>
      <c r="M31" s="1023"/>
      <c r="O31" s="1072" t="s">
        <v>2187</v>
      </c>
      <c r="P31" s="1036" t="s">
        <v>2188</v>
      </c>
      <c r="Q31" s="1037"/>
      <c r="R31" s="1038"/>
      <c r="S31" s="147">
        <v>570</v>
      </c>
      <c r="T31" s="147"/>
      <c r="U31" s="1030" t="s">
        <v>2189</v>
      </c>
      <c r="V31" s="1031"/>
      <c r="W31" s="1031"/>
      <c r="X31" s="1031"/>
      <c r="Y31" s="1031"/>
      <c r="Z31" s="1031"/>
      <c r="AA31" s="1032"/>
    </row>
    <row r="32" spans="1:27" ht="12.75" customHeight="1">
      <c r="A32" s="1073"/>
      <c r="B32" s="1027" t="s">
        <v>2190</v>
      </c>
      <c r="C32" s="1028"/>
      <c r="D32" s="1029"/>
      <c r="E32" s="199">
        <v>190</v>
      </c>
      <c r="F32" s="145"/>
      <c r="G32" s="1021" t="s">
        <v>2191</v>
      </c>
      <c r="H32" s="1022"/>
      <c r="I32" s="1022"/>
      <c r="J32" s="1022"/>
      <c r="K32" s="1022"/>
      <c r="L32" s="1022"/>
      <c r="M32" s="1023"/>
      <c r="O32" s="1073"/>
      <c r="P32" s="1027" t="s">
        <v>2192</v>
      </c>
      <c r="Q32" s="1028"/>
      <c r="R32" s="1029"/>
      <c r="S32" s="145">
        <v>310</v>
      </c>
      <c r="T32" s="145"/>
      <c r="U32" s="1021" t="s">
        <v>2193</v>
      </c>
      <c r="V32" s="1022"/>
      <c r="W32" s="1022"/>
      <c r="X32" s="1022"/>
      <c r="Y32" s="1022"/>
      <c r="Z32" s="1022"/>
      <c r="AA32" s="1023"/>
    </row>
    <row r="33" spans="1:27" ht="12.75" customHeight="1">
      <c r="A33" s="1073"/>
      <c r="B33" s="1027" t="s">
        <v>2194</v>
      </c>
      <c r="C33" s="1028"/>
      <c r="D33" s="1029"/>
      <c r="E33" s="199">
        <v>620</v>
      </c>
      <c r="F33" s="145"/>
      <c r="G33" s="1021" t="s">
        <v>2195</v>
      </c>
      <c r="H33" s="1022"/>
      <c r="I33" s="1022"/>
      <c r="J33" s="1022"/>
      <c r="K33" s="1022"/>
      <c r="L33" s="1022"/>
      <c r="M33" s="1023"/>
      <c r="O33" s="1073"/>
      <c r="P33" s="1027" t="s">
        <v>2196</v>
      </c>
      <c r="Q33" s="1028"/>
      <c r="R33" s="1029"/>
      <c r="S33" s="145">
        <v>370</v>
      </c>
      <c r="T33" s="145"/>
      <c r="U33" s="1021" t="s">
        <v>2197</v>
      </c>
      <c r="V33" s="1022"/>
      <c r="W33" s="1022"/>
      <c r="X33" s="1022"/>
      <c r="Y33" s="1022"/>
      <c r="Z33" s="1022"/>
      <c r="AA33" s="1023"/>
    </row>
    <row r="34" spans="1:27" ht="12.75" customHeight="1">
      <c r="A34" s="1073"/>
      <c r="B34" s="1027" t="s">
        <v>2198</v>
      </c>
      <c r="C34" s="1028"/>
      <c r="D34" s="1029"/>
      <c r="E34" s="199">
        <v>240</v>
      </c>
      <c r="F34" s="145"/>
      <c r="G34" s="1021" t="s">
        <v>2199</v>
      </c>
      <c r="H34" s="1022"/>
      <c r="I34" s="1022"/>
      <c r="J34" s="1022"/>
      <c r="K34" s="1022"/>
      <c r="L34" s="1022"/>
      <c r="M34" s="1023"/>
      <c r="O34" s="1073"/>
      <c r="P34" s="1027" t="s">
        <v>2200</v>
      </c>
      <c r="Q34" s="1028"/>
      <c r="R34" s="1029"/>
      <c r="S34" s="145">
        <v>300</v>
      </c>
      <c r="T34" s="145"/>
      <c r="U34" s="1021" t="s">
        <v>2201</v>
      </c>
      <c r="V34" s="1022"/>
      <c r="W34" s="1022"/>
      <c r="X34" s="1022"/>
      <c r="Y34" s="1022"/>
      <c r="Z34" s="1022"/>
      <c r="AA34" s="1023"/>
    </row>
    <row r="35" spans="1:27" ht="12.75" customHeight="1">
      <c r="A35" s="1073"/>
      <c r="B35" s="1027" t="s">
        <v>2202</v>
      </c>
      <c r="C35" s="1028"/>
      <c r="D35" s="1029"/>
      <c r="E35" s="199">
        <v>180</v>
      </c>
      <c r="F35" s="145"/>
      <c r="G35" s="1021" t="s">
        <v>2203</v>
      </c>
      <c r="H35" s="1022"/>
      <c r="I35" s="1022"/>
      <c r="J35" s="1022"/>
      <c r="K35" s="1022"/>
      <c r="L35" s="1022"/>
      <c r="M35" s="1023"/>
      <c r="O35" s="1073"/>
      <c r="P35" s="1027" t="s">
        <v>2204</v>
      </c>
      <c r="Q35" s="1028"/>
      <c r="R35" s="1029"/>
      <c r="S35" s="145">
        <v>550</v>
      </c>
      <c r="T35" s="145"/>
      <c r="U35" s="1021" t="s">
        <v>2205</v>
      </c>
      <c r="V35" s="1022"/>
      <c r="W35" s="1022"/>
      <c r="X35" s="1022"/>
      <c r="Y35" s="1022"/>
      <c r="Z35" s="1022"/>
      <c r="AA35" s="1023"/>
    </row>
    <row r="36" spans="1:27" ht="12.75" customHeight="1">
      <c r="A36" s="1073"/>
      <c r="B36" s="1027" t="s">
        <v>2206</v>
      </c>
      <c r="C36" s="1028"/>
      <c r="D36" s="1029"/>
      <c r="E36" s="199">
        <v>440</v>
      </c>
      <c r="F36" s="145"/>
      <c r="G36" s="1021" t="s">
        <v>2207</v>
      </c>
      <c r="H36" s="1022"/>
      <c r="I36" s="1022"/>
      <c r="J36" s="1022"/>
      <c r="K36" s="1022"/>
      <c r="L36" s="1022"/>
      <c r="M36" s="1023"/>
      <c r="O36" s="1073"/>
      <c r="P36" s="1027" t="s">
        <v>2208</v>
      </c>
      <c r="Q36" s="1028"/>
      <c r="R36" s="1029"/>
      <c r="S36" s="145">
        <v>670</v>
      </c>
      <c r="T36" s="145"/>
      <c r="U36" s="1021" t="s">
        <v>2209</v>
      </c>
      <c r="V36" s="1022"/>
      <c r="W36" s="1022"/>
      <c r="X36" s="1022"/>
      <c r="Y36" s="1022"/>
      <c r="Z36" s="1022"/>
      <c r="AA36" s="1023"/>
    </row>
    <row r="37" spans="1:27" ht="12.75" customHeight="1">
      <c r="A37" s="1073"/>
      <c r="B37" s="440" t="s">
        <v>2212</v>
      </c>
      <c r="C37" s="441"/>
      <c r="D37" s="442"/>
      <c r="E37" s="199">
        <v>300</v>
      </c>
      <c r="F37" s="145"/>
      <c r="G37" s="443" t="s">
        <v>2213</v>
      </c>
      <c r="H37" s="444"/>
      <c r="I37" s="444"/>
      <c r="J37" s="444"/>
      <c r="K37" s="444"/>
      <c r="L37" s="444"/>
      <c r="M37" s="445"/>
      <c r="O37" s="1073"/>
      <c r="P37" s="1027" t="s">
        <v>2210</v>
      </c>
      <c r="Q37" s="1028"/>
      <c r="R37" s="1029"/>
      <c r="S37" s="145">
        <v>270</v>
      </c>
      <c r="T37" s="145"/>
      <c r="U37" s="1021" t="s">
        <v>2211</v>
      </c>
      <c r="V37" s="1022"/>
      <c r="W37" s="1022"/>
      <c r="X37" s="1022"/>
      <c r="Y37" s="1022"/>
      <c r="Z37" s="1022"/>
      <c r="AA37" s="1023"/>
    </row>
    <row r="38" spans="1:27" ht="12.75" customHeight="1">
      <c r="A38" s="1073"/>
      <c r="B38" s="1027" t="s">
        <v>2216</v>
      </c>
      <c r="C38" s="1028"/>
      <c r="D38" s="1029"/>
      <c r="E38" s="199">
        <v>250</v>
      </c>
      <c r="F38" s="145"/>
      <c r="G38" s="1021" t="s">
        <v>2217</v>
      </c>
      <c r="H38" s="1022"/>
      <c r="I38" s="1022"/>
      <c r="J38" s="1022"/>
      <c r="K38" s="1022"/>
      <c r="L38" s="1022"/>
      <c r="M38" s="1023"/>
      <c r="O38" s="1073"/>
      <c r="P38" s="1027" t="s">
        <v>2214</v>
      </c>
      <c r="Q38" s="1028"/>
      <c r="R38" s="1029"/>
      <c r="S38" s="145">
        <v>380</v>
      </c>
      <c r="T38" s="145"/>
      <c r="U38" s="1021" t="s">
        <v>2215</v>
      </c>
      <c r="V38" s="1022"/>
      <c r="W38" s="1022"/>
      <c r="X38" s="1022"/>
      <c r="Y38" s="1022"/>
      <c r="Z38" s="1022"/>
      <c r="AA38" s="1023"/>
    </row>
    <row r="39" spans="1:27" ht="12.75" customHeight="1">
      <c r="A39" s="1073"/>
      <c r="B39" s="1027"/>
      <c r="C39" s="1028"/>
      <c r="D39" s="1029"/>
      <c r="E39" s="410"/>
      <c r="F39" s="145"/>
      <c r="G39" s="1021"/>
      <c r="H39" s="1022"/>
      <c r="I39" s="1022"/>
      <c r="J39" s="1022"/>
      <c r="K39" s="1022"/>
      <c r="L39" s="1022"/>
      <c r="M39" s="1023"/>
      <c r="O39" s="1073"/>
      <c r="P39" s="1027" t="s">
        <v>2218</v>
      </c>
      <c r="Q39" s="1028"/>
      <c r="R39" s="1029"/>
      <c r="S39" s="145">
        <v>440</v>
      </c>
      <c r="T39" s="145"/>
      <c r="U39" s="1021" t="s">
        <v>2219</v>
      </c>
      <c r="V39" s="1022"/>
      <c r="W39" s="1022"/>
      <c r="X39" s="1022"/>
      <c r="Y39" s="1022"/>
      <c r="Z39" s="1022"/>
      <c r="AA39" s="1023"/>
    </row>
    <row r="40" spans="1:27" ht="12.75" customHeight="1">
      <c r="A40" s="1073"/>
      <c r="B40" s="1024"/>
      <c r="C40" s="1025"/>
      <c r="D40" s="1026"/>
      <c r="E40" s="418"/>
      <c r="F40" s="155"/>
      <c r="G40" s="1040"/>
      <c r="H40" s="1041"/>
      <c r="I40" s="1041"/>
      <c r="J40" s="1041"/>
      <c r="K40" s="1041"/>
      <c r="L40" s="1041"/>
      <c r="M40" s="1042"/>
      <c r="O40" s="1073"/>
      <c r="P40" s="1027" t="s">
        <v>2220</v>
      </c>
      <c r="Q40" s="1028"/>
      <c r="R40" s="1029"/>
      <c r="S40" s="145">
        <v>480</v>
      </c>
      <c r="T40" s="145"/>
      <c r="U40" s="1021" t="s">
        <v>2221</v>
      </c>
      <c r="V40" s="1022"/>
      <c r="W40" s="1022"/>
      <c r="X40" s="1022"/>
      <c r="Y40" s="1022"/>
      <c r="Z40" s="1022"/>
      <c r="AA40" s="1023"/>
    </row>
    <row r="41" spans="1:27" ht="12.75" customHeight="1">
      <c r="A41" s="1074"/>
      <c r="B41" s="1039" t="s">
        <v>10</v>
      </c>
      <c r="C41" s="780"/>
      <c r="D41" s="1127"/>
      <c r="E41" s="419">
        <f>SUM(E30:E40)</f>
        <v>3160</v>
      </c>
      <c r="F41" s="148">
        <f>SUM(F30:F40)</f>
        <v>0</v>
      </c>
      <c r="G41" s="1018"/>
      <c r="H41" s="1019"/>
      <c r="I41" s="1019"/>
      <c r="J41" s="1019"/>
      <c r="K41" s="1019"/>
      <c r="L41" s="1019"/>
      <c r="M41" s="1020"/>
      <c r="O41" s="1073"/>
      <c r="P41" s="1027" t="s">
        <v>2222</v>
      </c>
      <c r="Q41" s="1028"/>
      <c r="R41" s="1029"/>
      <c r="S41" s="145">
        <v>410</v>
      </c>
      <c r="T41" s="145"/>
      <c r="U41" s="1021" t="s">
        <v>2223</v>
      </c>
      <c r="V41" s="1022"/>
      <c r="W41" s="1022"/>
      <c r="X41" s="1022"/>
      <c r="Y41" s="1022"/>
      <c r="Z41" s="1022"/>
      <c r="AA41" s="1023"/>
    </row>
    <row r="42" spans="1:27" ht="12.75" customHeight="1">
      <c r="A42" s="1072" t="s">
        <v>2224</v>
      </c>
      <c r="B42" s="1036" t="s">
        <v>2225</v>
      </c>
      <c r="C42" s="1037"/>
      <c r="D42" s="1038"/>
      <c r="E42" s="147">
        <v>550</v>
      </c>
      <c r="F42" s="147"/>
      <c r="G42" s="1030" t="s">
        <v>2226</v>
      </c>
      <c r="H42" s="1031"/>
      <c r="I42" s="1031"/>
      <c r="J42" s="1031"/>
      <c r="K42" s="1031"/>
      <c r="L42" s="1031"/>
      <c r="M42" s="1032"/>
      <c r="O42" s="1073"/>
      <c r="P42" s="1027" t="s">
        <v>2227</v>
      </c>
      <c r="Q42" s="1028"/>
      <c r="R42" s="1029"/>
      <c r="S42" s="145">
        <v>500</v>
      </c>
      <c r="T42" s="145"/>
      <c r="U42" s="1021" t="s">
        <v>2228</v>
      </c>
      <c r="V42" s="1022"/>
      <c r="W42" s="1022"/>
      <c r="X42" s="1022"/>
      <c r="Y42" s="1022"/>
      <c r="Z42" s="1022"/>
      <c r="AA42" s="1023"/>
    </row>
    <row r="43" spans="1:27" ht="12.75" customHeight="1">
      <c r="A43" s="1073"/>
      <c r="B43" s="1027" t="s">
        <v>2229</v>
      </c>
      <c r="C43" s="1028"/>
      <c r="D43" s="1029"/>
      <c r="E43" s="145">
        <v>550</v>
      </c>
      <c r="F43" s="145"/>
      <c r="G43" s="1021" t="s">
        <v>2230</v>
      </c>
      <c r="H43" s="1022"/>
      <c r="I43" s="1022"/>
      <c r="J43" s="1022"/>
      <c r="K43" s="1022"/>
      <c r="L43" s="1022"/>
      <c r="M43" s="1023"/>
      <c r="O43" s="1073"/>
      <c r="P43" s="1027" t="s">
        <v>2231</v>
      </c>
      <c r="Q43" s="1028"/>
      <c r="R43" s="1029"/>
      <c r="S43" s="145">
        <v>430</v>
      </c>
      <c r="T43" s="145"/>
      <c r="U43" s="1021" t="s">
        <v>2232</v>
      </c>
      <c r="V43" s="1022"/>
      <c r="W43" s="1022"/>
      <c r="X43" s="1022"/>
      <c r="Y43" s="1022"/>
      <c r="Z43" s="1022"/>
      <c r="AA43" s="1023"/>
    </row>
    <row r="44" spans="1:27" ht="12.75" customHeight="1">
      <c r="A44" s="1073"/>
      <c r="B44" s="1027" t="s">
        <v>2233</v>
      </c>
      <c r="C44" s="1028"/>
      <c r="D44" s="1029"/>
      <c r="E44" s="145">
        <v>520</v>
      </c>
      <c r="F44" s="145"/>
      <c r="G44" s="1021" t="s">
        <v>2234</v>
      </c>
      <c r="H44" s="1022"/>
      <c r="I44" s="1022"/>
      <c r="J44" s="1022"/>
      <c r="K44" s="1022"/>
      <c r="L44" s="1022"/>
      <c r="M44" s="1023"/>
      <c r="O44" s="1073"/>
      <c r="P44" s="1024"/>
      <c r="Q44" s="1025"/>
      <c r="R44" s="1026"/>
      <c r="S44" s="418"/>
      <c r="T44" s="155"/>
      <c r="U44" s="1040"/>
      <c r="V44" s="1041"/>
      <c r="W44" s="1041"/>
      <c r="X44" s="1041"/>
      <c r="Y44" s="1041"/>
      <c r="Z44" s="1041"/>
      <c r="AA44" s="1042"/>
    </row>
    <row r="45" spans="1:27" ht="12.75" customHeight="1">
      <c r="A45" s="1073"/>
      <c r="B45" s="1027" t="s">
        <v>2235</v>
      </c>
      <c r="C45" s="1028"/>
      <c r="D45" s="1029"/>
      <c r="E45" s="145">
        <v>280</v>
      </c>
      <c r="F45" s="145"/>
      <c r="G45" s="1021" t="s">
        <v>2236</v>
      </c>
      <c r="H45" s="1022"/>
      <c r="I45" s="1022"/>
      <c r="J45" s="1022"/>
      <c r="K45" s="1022"/>
      <c r="L45" s="1022"/>
      <c r="M45" s="1023"/>
      <c r="O45" s="1074"/>
      <c r="P45" s="1039" t="s">
        <v>10</v>
      </c>
      <c r="Q45" s="780"/>
      <c r="R45" s="781"/>
      <c r="S45" s="419">
        <f>SUM(S31:S44)</f>
        <v>5680</v>
      </c>
      <c r="T45" s="148">
        <f>SUM(T31:T44)</f>
        <v>0</v>
      </c>
      <c r="U45" s="1018"/>
      <c r="V45" s="1019"/>
      <c r="W45" s="1019"/>
      <c r="X45" s="1019"/>
      <c r="Y45" s="1019"/>
      <c r="Z45" s="1019"/>
      <c r="AA45" s="1020"/>
    </row>
    <row r="46" spans="1:27" ht="12.75" customHeight="1">
      <c r="A46" s="1073"/>
      <c r="B46" s="1027" t="s">
        <v>2237</v>
      </c>
      <c r="C46" s="1028"/>
      <c r="D46" s="1029"/>
      <c r="E46" s="145">
        <v>290</v>
      </c>
      <c r="F46" s="145"/>
      <c r="G46" s="1021" t="s">
        <v>2238</v>
      </c>
      <c r="H46" s="1022"/>
      <c r="I46" s="1022"/>
      <c r="J46" s="1022"/>
      <c r="K46" s="1022"/>
      <c r="L46" s="1022"/>
      <c r="M46" s="1023"/>
      <c r="O46" s="19"/>
      <c r="P46" s="19"/>
      <c r="Q46" s="19"/>
      <c r="R46" s="19"/>
      <c r="S46" s="434"/>
      <c r="T46" s="117"/>
      <c r="U46" s="19"/>
      <c r="V46" s="19"/>
      <c r="W46" s="19"/>
      <c r="X46" s="19"/>
      <c r="Y46" s="19"/>
      <c r="Z46" s="19"/>
      <c r="AA46" s="19"/>
    </row>
    <row r="47" spans="1:27" ht="12.75" customHeight="1">
      <c r="A47" s="1073"/>
      <c r="B47" s="1027" t="s">
        <v>2239</v>
      </c>
      <c r="C47" s="1028"/>
      <c r="D47" s="1029"/>
      <c r="E47" s="145">
        <v>950</v>
      </c>
      <c r="F47" s="145"/>
      <c r="G47" s="1021" t="s">
        <v>2240</v>
      </c>
      <c r="H47" s="1022"/>
      <c r="I47" s="1022"/>
      <c r="J47" s="1022"/>
      <c r="K47" s="1022"/>
      <c r="L47" s="1022"/>
      <c r="M47" s="1023"/>
      <c r="O47" s="1098" t="s">
        <v>2241</v>
      </c>
      <c r="P47" s="1099"/>
      <c r="Q47" s="1099"/>
      <c r="R47" s="1100"/>
      <c r="S47" s="433">
        <f>SUM(E16,E29,E41,E50,E63,S18,S30,S45)</f>
        <v>33560</v>
      </c>
      <c r="T47" s="157">
        <f>SUM(F16,F29,F41,F50,F63,T18,T30,T45)</f>
        <v>0</v>
      </c>
      <c r="U47" s="19"/>
      <c r="V47" s="19"/>
      <c r="W47" s="19"/>
      <c r="X47" s="19"/>
      <c r="Y47" s="19"/>
      <c r="Z47" s="19"/>
      <c r="AA47" s="19"/>
    </row>
    <row r="48" spans="1:27" ht="12.75" customHeight="1">
      <c r="A48" s="1073"/>
      <c r="B48" s="1027" t="s">
        <v>2242</v>
      </c>
      <c r="C48" s="1028"/>
      <c r="D48" s="1029"/>
      <c r="E48" s="145">
        <v>310</v>
      </c>
      <c r="F48" s="145"/>
      <c r="G48" s="1021" t="s">
        <v>2243</v>
      </c>
      <c r="H48" s="1022"/>
      <c r="I48" s="1022"/>
      <c r="J48" s="1022"/>
      <c r="K48" s="1022"/>
      <c r="L48" s="1022"/>
      <c r="M48" s="1023"/>
      <c r="O48" s="19"/>
      <c r="P48" s="19"/>
      <c r="Q48" s="19"/>
      <c r="R48" s="19"/>
      <c r="S48" s="434"/>
      <c r="T48" s="117"/>
      <c r="U48" s="19"/>
      <c r="V48" s="19"/>
      <c r="W48" s="19"/>
      <c r="X48" s="19"/>
      <c r="Y48" s="19"/>
      <c r="Z48" s="19"/>
      <c r="AA48" s="19"/>
    </row>
    <row r="49" spans="1:27" ht="12.75" customHeight="1">
      <c r="A49" s="1073"/>
      <c r="B49" s="1024"/>
      <c r="C49" s="1025"/>
      <c r="D49" s="1026"/>
      <c r="E49" s="418"/>
      <c r="F49" s="155"/>
      <c r="G49" s="1040"/>
      <c r="H49" s="1041"/>
      <c r="I49" s="1041"/>
      <c r="J49" s="1041"/>
      <c r="K49" s="1041"/>
      <c r="L49" s="1041"/>
      <c r="M49" s="1042"/>
      <c r="O49" s="1098" t="s">
        <v>2244</v>
      </c>
      <c r="P49" s="1099"/>
      <c r="Q49" s="1099"/>
      <c r="R49" s="1100"/>
      <c r="S49" s="435">
        <f>SUM(S47,小倉北区①!S62)</f>
        <v>77210</v>
      </c>
      <c r="T49" s="186">
        <f>SUM(T47,小倉北区①!T62)</f>
        <v>0</v>
      </c>
      <c r="U49" s="19"/>
      <c r="V49" s="19"/>
      <c r="W49" s="19"/>
      <c r="X49" s="19"/>
      <c r="Y49" s="19"/>
      <c r="Z49" s="19"/>
      <c r="AA49" s="19"/>
    </row>
    <row r="50" spans="1:27" ht="12.75" customHeight="1">
      <c r="A50" s="1074"/>
      <c r="B50" s="1039" t="s">
        <v>10</v>
      </c>
      <c r="C50" s="780"/>
      <c r="D50" s="1127"/>
      <c r="E50" s="419">
        <f>SUM(E42:E49)</f>
        <v>3450</v>
      </c>
      <c r="F50" s="148">
        <f>SUM(F42:F49)</f>
        <v>0</v>
      </c>
      <c r="G50" s="1018"/>
      <c r="H50" s="1019"/>
      <c r="I50" s="1019"/>
      <c r="J50" s="1019"/>
      <c r="K50" s="1019"/>
      <c r="L50" s="1019"/>
      <c r="M50" s="1020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12.75" customHeight="1">
      <c r="A51" s="1072" t="s">
        <v>2245</v>
      </c>
      <c r="B51" s="1036" t="s">
        <v>2246</v>
      </c>
      <c r="C51" s="1037"/>
      <c r="D51" s="1038"/>
      <c r="E51" s="147">
        <v>560</v>
      </c>
      <c r="F51" s="147"/>
      <c r="G51" s="1030" t="s">
        <v>2247</v>
      </c>
      <c r="H51" s="1031"/>
      <c r="I51" s="1031"/>
      <c r="J51" s="1031"/>
      <c r="K51" s="1031"/>
      <c r="L51" s="1031"/>
      <c r="M51" s="1032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2.75" customHeight="1">
      <c r="A52" s="1073"/>
      <c r="B52" s="1027" t="s">
        <v>2248</v>
      </c>
      <c r="C52" s="1028"/>
      <c r="D52" s="1029"/>
      <c r="E52" s="145">
        <v>400</v>
      </c>
      <c r="F52" s="145"/>
      <c r="G52" s="1021" t="s">
        <v>2249</v>
      </c>
      <c r="H52" s="1022"/>
      <c r="I52" s="1022"/>
      <c r="J52" s="1022"/>
      <c r="K52" s="1022"/>
      <c r="L52" s="1022"/>
      <c r="M52" s="1023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ht="12.75" customHeight="1">
      <c r="A53" s="1073"/>
      <c r="B53" s="1027" t="s">
        <v>2250</v>
      </c>
      <c r="C53" s="1028"/>
      <c r="D53" s="1029"/>
      <c r="E53" s="145">
        <v>440</v>
      </c>
      <c r="F53" s="145"/>
      <c r="G53" s="1021" t="s">
        <v>2251</v>
      </c>
      <c r="H53" s="1022"/>
      <c r="I53" s="1022"/>
      <c r="J53" s="1022"/>
      <c r="K53" s="1022"/>
      <c r="L53" s="1022"/>
      <c r="M53" s="1023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12.75" customHeight="1">
      <c r="A54" s="1073"/>
      <c r="B54" s="1027" t="s">
        <v>2252</v>
      </c>
      <c r="C54" s="1028"/>
      <c r="D54" s="1029"/>
      <c r="E54" s="145">
        <v>710</v>
      </c>
      <c r="F54" s="145"/>
      <c r="G54" s="1021" t="s">
        <v>2253</v>
      </c>
      <c r="H54" s="1022"/>
      <c r="I54" s="1022"/>
      <c r="J54" s="1022"/>
      <c r="K54" s="1022"/>
      <c r="L54" s="1022"/>
      <c r="M54" s="1023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12.75" customHeight="1">
      <c r="A55" s="1073"/>
      <c r="B55" s="1027" t="s">
        <v>2254</v>
      </c>
      <c r="C55" s="1028"/>
      <c r="D55" s="1029"/>
      <c r="E55" s="145">
        <v>850</v>
      </c>
      <c r="F55" s="145"/>
      <c r="G55" s="1021" t="s">
        <v>2255</v>
      </c>
      <c r="H55" s="1022"/>
      <c r="I55" s="1022"/>
      <c r="J55" s="1022"/>
      <c r="K55" s="1022"/>
      <c r="L55" s="1022"/>
      <c r="M55" s="1023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12.75" customHeight="1">
      <c r="A56" s="1073"/>
      <c r="B56" s="1027" t="s">
        <v>2256</v>
      </c>
      <c r="C56" s="1028"/>
      <c r="D56" s="1029"/>
      <c r="E56" s="145">
        <v>410</v>
      </c>
      <c r="F56" s="145"/>
      <c r="G56" s="1021" t="s">
        <v>2257</v>
      </c>
      <c r="H56" s="1022"/>
      <c r="I56" s="1022"/>
      <c r="J56" s="1022"/>
      <c r="K56" s="1022"/>
      <c r="L56" s="1022"/>
      <c r="M56" s="1023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12.75" customHeight="1">
      <c r="A57" s="1073"/>
      <c r="B57" s="1027" t="s">
        <v>2258</v>
      </c>
      <c r="C57" s="1028"/>
      <c r="D57" s="1029"/>
      <c r="E57" s="145">
        <v>510</v>
      </c>
      <c r="F57" s="145"/>
      <c r="G57" s="1021" t="s">
        <v>2259</v>
      </c>
      <c r="H57" s="1022"/>
      <c r="I57" s="1022"/>
      <c r="J57" s="1022"/>
      <c r="K57" s="1022"/>
      <c r="L57" s="1022"/>
      <c r="M57" s="1023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12.75" customHeight="1">
      <c r="A58" s="1073"/>
      <c r="B58" s="1027" t="s">
        <v>2260</v>
      </c>
      <c r="C58" s="1028"/>
      <c r="D58" s="1029"/>
      <c r="E58" s="145">
        <v>480</v>
      </c>
      <c r="F58" s="145"/>
      <c r="G58" s="1021" t="s">
        <v>2261</v>
      </c>
      <c r="H58" s="1022"/>
      <c r="I58" s="1022"/>
      <c r="J58" s="1022"/>
      <c r="K58" s="1022"/>
      <c r="L58" s="1022"/>
      <c r="M58" s="1023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12.75" customHeight="1">
      <c r="A59" s="1073"/>
      <c r="B59" s="1027" t="s">
        <v>2262</v>
      </c>
      <c r="C59" s="1028"/>
      <c r="D59" s="1029"/>
      <c r="E59" s="145">
        <v>300</v>
      </c>
      <c r="F59" s="145"/>
      <c r="G59" s="1021" t="s">
        <v>2263</v>
      </c>
      <c r="H59" s="1022"/>
      <c r="I59" s="1022"/>
      <c r="J59" s="1022"/>
      <c r="K59" s="1022"/>
      <c r="L59" s="1022"/>
      <c r="M59" s="1023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ht="12.75" customHeight="1">
      <c r="A60" s="1073"/>
      <c r="B60" s="1027" t="s">
        <v>2264</v>
      </c>
      <c r="C60" s="1028"/>
      <c r="D60" s="1029"/>
      <c r="E60" s="145">
        <v>480</v>
      </c>
      <c r="F60" s="145"/>
      <c r="G60" s="1021" t="s">
        <v>2265</v>
      </c>
      <c r="H60" s="1022"/>
      <c r="I60" s="1022"/>
      <c r="J60" s="1022"/>
      <c r="K60" s="1022"/>
      <c r="L60" s="1022"/>
      <c r="M60" s="1023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ht="12.75" customHeight="1">
      <c r="A61" s="1073"/>
      <c r="B61" s="1027" t="s">
        <v>2266</v>
      </c>
      <c r="C61" s="1028"/>
      <c r="D61" s="1029"/>
      <c r="E61" s="145">
        <v>210</v>
      </c>
      <c r="F61" s="145"/>
      <c r="G61" s="1021" t="s">
        <v>2267</v>
      </c>
      <c r="H61" s="1022"/>
      <c r="I61" s="1022"/>
      <c r="J61" s="1022"/>
      <c r="K61" s="1022"/>
      <c r="L61" s="1022"/>
      <c r="M61" s="1023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ht="12.75" customHeight="1">
      <c r="A62" s="1073"/>
      <c r="B62" s="1281"/>
      <c r="C62" s="1282"/>
      <c r="D62" s="1283"/>
      <c r="E62" s="418"/>
      <c r="F62" s="176"/>
      <c r="G62" s="1040"/>
      <c r="H62" s="1041"/>
      <c r="I62" s="1041"/>
      <c r="J62" s="1041"/>
      <c r="K62" s="1041"/>
      <c r="L62" s="1041"/>
      <c r="M62" s="1042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75" customHeight="1">
      <c r="A63" s="1074"/>
      <c r="B63" s="1039" t="s">
        <v>10</v>
      </c>
      <c r="C63" s="780"/>
      <c r="D63" s="1127"/>
      <c r="E63" s="419">
        <f>SUM(E51:E62)</f>
        <v>5350</v>
      </c>
      <c r="F63" s="160">
        <f>SUM(F51:F62)</f>
        <v>0</v>
      </c>
      <c r="G63" s="1018"/>
      <c r="H63" s="1019"/>
      <c r="I63" s="1019"/>
      <c r="J63" s="1019"/>
      <c r="K63" s="1019"/>
      <c r="L63" s="1019"/>
      <c r="M63" s="1020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ht="12.75" customHeight="1"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ht="12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1:27" ht="12.7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8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:27" ht="12.75" customHeight="1">
      <c r="A67" s="1071" t="s">
        <v>28</v>
      </c>
      <c r="B67" s="1071"/>
      <c r="C67" s="1071"/>
      <c r="D67" s="1071"/>
      <c r="E67" s="1071"/>
      <c r="F67" s="1071"/>
      <c r="G67" s="1071"/>
      <c r="H67" s="1071"/>
      <c r="I67" s="1071"/>
      <c r="J67" s="1071"/>
      <c r="K67" s="1071"/>
      <c r="L67" s="1071"/>
      <c r="M67" s="1071"/>
      <c r="N67" s="1071"/>
      <c r="O67" s="1071"/>
      <c r="P67" s="1071"/>
      <c r="Q67" s="1071"/>
      <c r="R67" s="1071"/>
      <c r="S67" s="1071"/>
      <c r="T67" s="1071"/>
      <c r="U67" s="1071"/>
      <c r="V67" s="1071"/>
      <c r="W67" s="1071"/>
      <c r="X67" s="1071"/>
      <c r="Y67" s="1071"/>
      <c r="Z67" s="1071"/>
      <c r="AA67" s="1071"/>
    </row>
    <row r="68" spans="1:27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27" ht="12.75" customHeight="1"/>
    <row r="70" spans="1:27" ht="12.75" customHeight="1">
      <c r="A70" s="19"/>
      <c r="B70" s="19"/>
      <c r="C70" s="19"/>
      <c r="D70" s="19"/>
      <c r="E70" s="19"/>
      <c r="F70" s="19"/>
      <c r="G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ht="12.75" customHeight="1"/>
    <row r="72" spans="1:27" ht="12.75" customHeight="1">
      <c r="A72" s="43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mergeCells count="220">
    <mergeCell ref="A3:C3"/>
    <mergeCell ref="D3:S3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5:AA5"/>
    <mergeCell ref="A6:A16"/>
    <mergeCell ref="B6:D6"/>
    <mergeCell ref="G6:M6"/>
    <mergeCell ref="O6:O18"/>
    <mergeCell ref="P6:R6"/>
    <mergeCell ref="B5:D5"/>
    <mergeCell ref="G5:M5"/>
    <mergeCell ref="P5:R5"/>
    <mergeCell ref="U6:AA6"/>
    <mergeCell ref="B7:D7"/>
    <mergeCell ref="G7:M7"/>
    <mergeCell ref="P7:R7"/>
    <mergeCell ref="U7:AA7"/>
    <mergeCell ref="U8:AA8"/>
    <mergeCell ref="B9:D9"/>
    <mergeCell ref="G9:M9"/>
    <mergeCell ref="P9:R9"/>
    <mergeCell ref="U9:AA9"/>
    <mergeCell ref="B8:D8"/>
    <mergeCell ref="G8:M8"/>
    <mergeCell ref="P8:R8"/>
    <mergeCell ref="U10:AA10"/>
    <mergeCell ref="B11:D11"/>
    <mergeCell ref="G11:M11"/>
    <mergeCell ref="P11:R11"/>
    <mergeCell ref="U11:AA11"/>
    <mergeCell ref="B10:D10"/>
    <mergeCell ref="G10:M10"/>
    <mergeCell ref="P10:R10"/>
    <mergeCell ref="U12:AA12"/>
    <mergeCell ref="U13:AA13"/>
    <mergeCell ref="U14:AA14"/>
    <mergeCell ref="B13:D13"/>
    <mergeCell ref="G13:M13"/>
    <mergeCell ref="P13:R13"/>
    <mergeCell ref="B12:D12"/>
    <mergeCell ref="G12:M12"/>
    <mergeCell ref="P12:R12"/>
    <mergeCell ref="U15:AA15"/>
    <mergeCell ref="B16:D16"/>
    <mergeCell ref="G16:M16"/>
    <mergeCell ref="P16:R16"/>
    <mergeCell ref="B15:D15"/>
    <mergeCell ref="G15:M15"/>
    <mergeCell ref="P15:R15"/>
    <mergeCell ref="G14:M14"/>
    <mergeCell ref="P14:R14"/>
    <mergeCell ref="U16:AA16"/>
    <mergeCell ref="A17:A29"/>
    <mergeCell ref="B17:D17"/>
    <mergeCell ref="G17:M17"/>
    <mergeCell ref="P17:R17"/>
    <mergeCell ref="U17:AA17"/>
    <mergeCell ref="B18:D18"/>
    <mergeCell ref="U18:AA18"/>
    <mergeCell ref="B19:D19"/>
    <mergeCell ref="G19:M19"/>
    <mergeCell ref="O19:O30"/>
    <mergeCell ref="P19:R19"/>
    <mergeCell ref="U19:AA19"/>
    <mergeCell ref="G18:M18"/>
    <mergeCell ref="P18:R18"/>
    <mergeCell ref="U20:AA20"/>
    <mergeCell ref="B21:D21"/>
    <mergeCell ref="G21:M21"/>
    <mergeCell ref="P21:R21"/>
    <mergeCell ref="U21:AA21"/>
    <mergeCell ref="B20:D20"/>
    <mergeCell ref="G20:M20"/>
    <mergeCell ref="P20:R20"/>
    <mergeCell ref="U22:AA22"/>
    <mergeCell ref="U24:AA24"/>
    <mergeCell ref="B23:D23"/>
    <mergeCell ref="G23:M23"/>
    <mergeCell ref="P23:R23"/>
    <mergeCell ref="B22:D22"/>
    <mergeCell ref="G22:M22"/>
    <mergeCell ref="P22:R22"/>
    <mergeCell ref="U23:AA23"/>
    <mergeCell ref="B24:D24"/>
    <mergeCell ref="G24:M24"/>
    <mergeCell ref="P24:R24"/>
    <mergeCell ref="G25:M25"/>
    <mergeCell ref="P25:R25"/>
    <mergeCell ref="U25:AA25"/>
    <mergeCell ref="B26:D26"/>
    <mergeCell ref="G26:M26"/>
    <mergeCell ref="B25:D25"/>
    <mergeCell ref="U27:AA27"/>
    <mergeCell ref="B28:D28"/>
    <mergeCell ref="G28:M28"/>
    <mergeCell ref="P28:R28"/>
    <mergeCell ref="U28:AA28"/>
    <mergeCell ref="B27:D27"/>
    <mergeCell ref="G27:M27"/>
    <mergeCell ref="P27:R27"/>
    <mergeCell ref="U29:AA29"/>
    <mergeCell ref="A30:A41"/>
    <mergeCell ref="B30:D30"/>
    <mergeCell ref="G30:M30"/>
    <mergeCell ref="P30:R30"/>
    <mergeCell ref="U30:AA30"/>
    <mergeCell ref="B29:D29"/>
    <mergeCell ref="G29:M29"/>
    <mergeCell ref="P29:R29"/>
    <mergeCell ref="U31:AA31"/>
    <mergeCell ref="B32:D32"/>
    <mergeCell ref="G32:M32"/>
    <mergeCell ref="B31:D31"/>
    <mergeCell ref="G31:M31"/>
    <mergeCell ref="O31:O45"/>
    <mergeCell ref="P31:R31"/>
    <mergeCell ref="B34:D34"/>
    <mergeCell ref="G34:M34"/>
    <mergeCell ref="P34:R34"/>
    <mergeCell ref="B36:D36"/>
    <mergeCell ref="G36:M36"/>
    <mergeCell ref="P36:R36"/>
    <mergeCell ref="P32:R32"/>
    <mergeCell ref="U32:AA32"/>
    <mergeCell ref="B33:D33"/>
    <mergeCell ref="G33:M33"/>
    <mergeCell ref="P33:R33"/>
    <mergeCell ref="U33:AA33"/>
    <mergeCell ref="U34:AA34"/>
    <mergeCell ref="B35:D35"/>
    <mergeCell ref="G35:M35"/>
    <mergeCell ref="P35:R35"/>
    <mergeCell ref="U35:AA35"/>
    <mergeCell ref="U36:AA36"/>
    <mergeCell ref="P37:R37"/>
    <mergeCell ref="U37:AA37"/>
    <mergeCell ref="B38:D38"/>
    <mergeCell ref="G38:M38"/>
    <mergeCell ref="P38:R38"/>
    <mergeCell ref="U38:AA38"/>
    <mergeCell ref="U39:AA39"/>
    <mergeCell ref="B40:D40"/>
    <mergeCell ref="G40:M40"/>
    <mergeCell ref="P40:R40"/>
    <mergeCell ref="U40:AA40"/>
    <mergeCell ref="B39:D39"/>
    <mergeCell ref="G39:M39"/>
    <mergeCell ref="P39:R39"/>
    <mergeCell ref="U41:AA41"/>
    <mergeCell ref="A42:A50"/>
    <mergeCell ref="B42:D42"/>
    <mergeCell ref="G42:M42"/>
    <mergeCell ref="P42:R42"/>
    <mergeCell ref="B41:D41"/>
    <mergeCell ref="G41:M41"/>
    <mergeCell ref="P41:R41"/>
    <mergeCell ref="U42:AA42"/>
    <mergeCell ref="B43:D43"/>
    <mergeCell ref="G43:M43"/>
    <mergeCell ref="P43:R43"/>
    <mergeCell ref="U43:AA43"/>
    <mergeCell ref="U44:AA44"/>
    <mergeCell ref="B45:D45"/>
    <mergeCell ref="G45:M45"/>
    <mergeCell ref="P45:R45"/>
    <mergeCell ref="U45:AA45"/>
    <mergeCell ref="B44:D44"/>
    <mergeCell ref="G44:M44"/>
    <mergeCell ref="P44:R44"/>
    <mergeCell ref="B46:D46"/>
    <mergeCell ref="G46:M46"/>
    <mergeCell ref="B47:D47"/>
    <mergeCell ref="B56:D56"/>
    <mergeCell ref="G56:M56"/>
    <mergeCell ref="B57:D57"/>
    <mergeCell ref="G57:M57"/>
    <mergeCell ref="G47:M47"/>
    <mergeCell ref="B49:D49"/>
    <mergeCell ref="G49:M49"/>
    <mergeCell ref="O49:R49"/>
    <mergeCell ref="O47:R47"/>
    <mergeCell ref="B48:D48"/>
    <mergeCell ref="G48:M48"/>
    <mergeCell ref="B50:D50"/>
    <mergeCell ref="G50:M50"/>
    <mergeCell ref="A67:AA67"/>
    <mergeCell ref="B62:D62"/>
    <mergeCell ref="G62:M62"/>
    <mergeCell ref="B63:D63"/>
    <mergeCell ref="G63:M63"/>
    <mergeCell ref="B60:D60"/>
    <mergeCell ref="G60:M60"/>
    <mergeCell ref="B61:D61"/>
    <mergeCell ref="G61:M61"/>
    <mergeCell ref="A51:A63"/>
    <mergeCell ref="B51:D51"/>
    <mergeCell ref="G51:M51"/>
    <mergeCell ref="B52:D52"/>
    <mergeCell ref="B54:D54"/>
    <mergeCell ref="G54:M54"/>
    <mergeCell ref="B55:D55"/>
    <mergeCell ref="G55:M55"/>
    <mergeCell ref="G52:M52"/>
    <mergeCell ref="B53:D53"/>
    <mergeCell ref="G53:M53"/>
    <mergeCell ref="B58:D58"/>
    <mergeCell ref="G58:M58"/>
    <mergeCell ref="B59:D59"/>
    <mergeCell ref="G59:M59"/>
  </mergeCells>
  <phoneticPr fontId="23"/>
  <pageMargins left="0.43307086614173229" right="0.15748031496062992" top="0.39370078740157483" bottom="0.15748031496062992" header="0.19685039370078741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R552"/>
  <sheetViews>
    <sheetView showZeros="0" topLeftCell="A10" zoomScaleNormal="100" zoomScaleSheetLayoutView="100" workbookViewId="0">
      <selection sqref="A1:C1"/>
    </sheetView>
  </sheetViews>
  <sheetFormatPr defaultRowHeight="11.25"/>
  <cols>
    <col min="1" max="4" width="3.125" style="6" customWidth="1"/>
    <col min="5" max="6" width="3.125" style="17" customWidth="1"/>
    <col min="7" max="66" width="3.125" style="6" customWidth="1"/>
    <col min="67" max="16384" width="9" style="6"/>
  </cols>
  <sheetData>
    <row r="1" spans="1:31" s="1" customFormat="1" ht="18.75" customHeight="1">
      <c r="A1" s="757" t="s">
        <v>12</v>
      </c>
      <c r="B1" s="758"/>
      <c r="C1" s="758"/>
      <c r="D1" s="763" t="s">
        <v>55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64"/>
      <c r="Z1" s="764"/>
      <c r="AA1" s="764"/>
      <c r="AB1" s="764"/>
      <c r="AC1" s="720" t="s">
        <v>3787</v>
      </c>
      <c r="AD1" s="720"/>
      <c r="AE1" s="721"/>
    </row>
    <row r="2" spans="1:31" ht="18.75" customHeight="1">
      <c r="A2" s="722" t="s">
        <v>56</v>
      </c>
      <c r="B2" s="759"/>
      <c r="C2" s="723"/>
      <c r="D2" s="768">
        <v>2020</v>
      </c>
      <c r="E2" s="768"/>
      <c r="F2" s="770">
        <f>SUM(R2-3)</f>
        <v>43985</v>
      </c>
      <c r="G2" s="771"/>
      <c r="H2" s="771"/>
      <c r="I2" s="771"/>
      <c r="J2" s="209" t="str">
        <f>申込書!K6</f>
        <v>（水）</v>
      </c>
      <c r="K2" s="2" t="s">
        <v>13</v>
      </c>
      <c r="L2" s="770">
        <f>SUM(R2-1)</f>
        <v>43987</v>
      </c>
      <c r="M2" s="771"/>
      <c r="N2" s="771"/>
      <c r="O2" s="771"/>
      <c r="P2" s="203" t="str">
        <f>申込書!O6</f>
        <v>（金）</v>
      </c>
      <c r="Q2" s="3" t="s">
        <v>14</v>
      </c>
      <c r="R2" s="769">
        <f>申込書!C6</f>
        <v>43988</v>
      </c>
      <c r="S2" s="769"/>
      <c r="T2" s="203" t="s">
        <v>53</v>
      </c>
      <c r="U2" s="5" t="s">
        <v>57</v>
      </c>
      <c r="V2" s="722" t="s">
        <v>33</v>
      </c>
      <c r="W2" s="723"/>
      <c r="X2" s="726">
        <f>申込書!C9</f>
        <v>0</v>
      </c>
      <c r="Y2" s="727"/>
      <c r="Z2" s="727"/>
      <c r="AA2" s="727"/>
      <c r="AB2" s="727"/>
      <c r="AC2" s="727"/>
      <c r="AD2" s="727"/>
      <c r="AE2" s="728"/>
    </row>
    <row r="3" spans="1:31" ht="18.75" customHeight="1">
      <c r="A3" s="760" t="s">
        <v>54</v>
      </c>
      <c r="B3" s="761"/>
      <c r="C3" s="762"/>
      <c r="D3" s="765">
        <f>申込書!C7</f>
        <v>0</v>
      </c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7"/>
      <c r="V3" s="722" t="s">
        <v>58</v>
      </c>
      <c r="W3" s="723"/>
      <c r="X3" s="724">
        <f>SUM(N133+N251)</f>
        <v>0</v>
      </c>
      <c r="Y3" s="725"/>
      <c r="Z3" s="725"/>
      <c r="AA3" s="725"/>
      <c r="AB3" s="725"/>
      <c r="AC3" s="725"/>
      <c r="AD3" s="725"/>
      <c r="AE3" s="7" t="s">
        <v>59</v>
      </c>
    </row>
    <row r="4" spans="1:31" ht="15" customHeight="1">
      <c r="A4" s="8"/>
      <c r="B4" s="8"/>
      <c r="C4" s="8"/>
      <c r="D4" s="8"/>
      <c r="E4" s="9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55"/>
      <c r="W4" s="755"/>
      <c r="X4" s="10"/>
      <c r="Y4" s="756"/>
      <c r="Z4" s="756"/>
      <c r="AA4" s="9"/>
      <c r="AB4" s="11"/>
      <c r="AC4" s="9"/>
      <c r="AD4" s="11"/>
      <c r="AE4" s="9"/>
    </row>
    <row r="5" spans="1:31" ht="12.75" customHeight="1">
      <c r="A5" s="792" t="s">
        <v>1738</v>
      </c>
      <c r="B5" s="743"/>
      <c r="C5" s="743"/>
      <c r="D5" s="743"/>
      <c r="E5" s="743" t="s">
        <v>60</v>
      </c>
      <c r="F5" s="743"/>
      <c r="G5" s="743"/>
      <c r="H5" s="743"/>
      <c r="I5" s="743"/>
      <c r="J5" s="743"/>
      <c r="K5" s="739" t="s">
        <v>61</v>
      </c>
      <c r="L5" s="739"/>
      <c r="M5" s="739"/>
      <c r="N5" s="741" t="s">
        <v>62</v>
      </c>
      <c r="O5" s="741"/>
      <c r="P5" s="741"/>
      <c r="Q5" s="743" t="s">
        <v>63</v>
      </c>
      <c r="R5" s="743"/>
      <c r="S5" s="743"/>
      <c r="T5" s="746" t="s">
        <v>64</v>
      </c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7"/>
    </row>
    <row r="6" spans="1:31" ht="12.75" customHeight="1">
      <c r="A6" s="793"/>
      <c r="B6" s="744"/>
      <c r="C6" s="744"/>
      <c r="D6" s="744"/>
      <c r="E6" s="744"/>
      <c r="F6" s="744"/>
      <c r="G6" s="744"/>
      <c r="H6" s="744"/>
      <c r="I6" s="744"/>
      <c r="J6" s="744"/>
      <c r="K6" s="740"/>
      <c r="L6" s="740"/>
      <c r="M6" s="740"/>
      <c r="N6" s="742"/>
      <c r="O6" s="742"/>
      <c r="P6" s="742"/>
      <c r="Q6" s="744"/>
      <c r="R6" s="744"/>
      <c r="S6" s="744"/>
      <c r="T6" s="748" t="s">
        <v>15</v>
      </c>
      <c r="U6" s="748"/>
      <c r="V6" s="748"/>
      <c r="W6" s="748"/>
      <c r="X6" s="748"/>
      <c r="Y6" s="748"/>
      <c r="Z6" s="729"/>
      <c r="AA6" s="729"/>
      <c r="AB6" s="729"/>
      <c r="AC6" s="729"/>
      <c r="AD6" s="729"/>
      <c r="AE6" s="751"/>
    </row>
    <row r="7" spans="1:31" ht="12.75" customHeight="1">
      <c r="A7" s="643" t="s">
        <v>1739</v>
      </c>
      <c r="B7" s="644"/>
      <c r="C7" s="644"/>
      <c r="D7" s="644"/>
      <c r="E7" s="743" t="s">
        <v>210</v>
      </c>
      <c r="F7" s="743"/>
      <c r="G7" s="775" t="s">
        <v>93</v>
      </c>
      <c r="H7" s="775"/>
      <c r="I7" s="775"/>
      <c r="J7" s="775"/>
      <c r="K7" s="706">
        <f>宗像市!E10</f>
        <v>1370</v>
      </c>
      <c r="L7" s="706"/>
      <c r="M7" s="706"/>
      <c r="N7" s="735">
        <f>宗像市!F10</f>
        <v>0</v>
      </c>
      <c r="O7" s="735"/>
      <c r="P7" s="735"/>
      <c r="Q7" s="707">
        <f t="shared" ref="Q7:Q25" si="0">N7/K7</f>
        <v>0</v>
      </c>
      <c r="R7" s="707"/>
      <c r="S7" s="707"/>
      <c r="T7" s="745"/>
      <c r="U7" s="745"/>
      <c r="V7" s="745"/>
      <c r="W7" s="736"/>
      <c r="X7" s="736"/>
      <c r="Y7" s="736"/>
      <c r="Z7" s="736"/>
      <c r="AA7" s="736"/>
      <c r="AB7" s="736"/>
      <c r="AC7" s="736"/>
      <c r="AD7" s="736"/>
      <c r="AE7" s="737"/>
    </row>
    <row r="8" spans="1:31" ht="12.75" customHeight="1">
      <c r="A8" s="649"/>
      <c r="B8" s="647"/>
      <c r="C8" s="647"/>
      <c r="D8" s="647"/>
      <c r="E8" s="783" t="s">
        <v>211</v>
      </c>
      <c r="F8" s="783"/>
      <c r="G8" s="774" t="s">
        <v>85</v>
      </c>
      <c r="H8" s="774"/>
      <c r="I8" s="774"/>
      <c r="J8" s="774"/>
      <c r="K8" s="675">
        <f>宗像市!E20</f>
        <v>3230</v>
      </c>
      <c r="L8" s="675"/>
      <c r="M8" s="675"/>
      <c r="N8" s="674">
        <f>宗像市!F20</f>
        <v>0</v>
      </c>
      <c r="O8" s="674"/>
      <c r="P8" s="674"/>
      <c r="Q8" s="618">
        <f t="shared" si="0"/>
        <v>0</v>
      </c>
      <c r="R8" s="618"/>
      <c r="S8" s="618"/>
      <c r="T8" s="732">
        <v>0</v>
      </c>
      <c r="U8" s="732"/>
      <c r="V8" s="732"/>
      <c r="W8" s="731"/>
      <c r="X8" s="731"/>
      <c r="Y8" s="731"/>
      <c r="Z8" s="731"/>
      <c r="AA8" s="731"/>
      <c r="AB8" s="731"/>
      <c r="AC8" s="731"/>
      <c r="AD8" s="731"/>
      <c r="AE8" s="738"/>
    </row>
    <row r="9" spans="1:31" ht="12.75" customHeight="1">
      <c r="A9" s="649"/>
      <c r="B9" s="647"/>
      <c r="C9" s="647"/>
      <c r="D9" s="647"/>
      <c r="E9" s="783" t="s">
        <v>212</v>
      </c>
      <c r="F9" s="783"/>
      <c r="G9" s="774" t="s">
        <v>218</v>
      </c>
      <c r="H9" s="774"/>
      <c r="I9" s="774"/>
      <c r="J9" s="774"/>
      <c r="K9" s="675">
        <f>宗像市!E27</f>
        <v>3210</v>
      </c>
      <c r="L9" s="675"/>
      <c r="M9" s="675"/>
      <c r="N9" s="674">
        <f>宗像市!F27</f>
        <v>0</v>
      </c>
      <c r="O9" s="674"/>
      <c r="P9" s="674"/>
      <c r="Q9" s="618">
        <f t="shared" si="0"/>
        <v>0</v>
      </c>
      <c r="R9" s="618"/>
      <c r="S9" s="618"/>
      <c r="T9" s="732"/>
      <c r="U9" s="732"/>
      <c r="V9" s="732"/>
      <c r="W9" s="731"/>
      <c r="X9" s="731"/>
      <c r="Y9" s="731"/>
      <c r="Z9" s="731"/>
      <c r="AA9" s="731"/>
      <c r="AB9" s="731"/>
      <c r="AC9" s="731"/>
      <c r="AD9" s="731"/>
      <c r="AE9" s="738"/>
    </row>
    <row r="10" spans="1:31" ht="12.75" customHeight="1">
      <c r="A10" s="649"/>
      <c r="B10" s="647"/>
      <c r="C10" s="647"/>
      <c r="D10" s="647"/>
      <c r="E10" s="783" t="s">
        <v>213</v>
      </c>
      <c r="F10" s="783"/>
      <c r="G10" s="774" t="s">
        <v>219</v>
      </c>
      <c r="H10" s="774"/>
      <c r="I10" s="774"/>
      <c r="J10" s="774"/>
      <c r="K10" s="675">
        <f>宗像市!E40</f>
        <v>6370</v>
      </c>
      <c r="L10" s="675"/>
      <c r="M10" s="675"/>
      <c r="N10" s="674">
        <f>宗像市!F40</f>
        <v>0</v>
      </c>
      <c r="O10" s="674"/>
      <c r="P10" s="674"/>
      <c r="Q10" s="618">
        <f t="shared" si="0"/>
        <v>0</v>
      </c>
      <c r="R10" s="618"/>
      <c r="S10" s="618"/>
      <c r="T10" s="732"/>
      <c r="U10" s="732"/>
      <c r="V10" s="732"/>
      <c r="W10" s="731"/>
      <c r="X10" s="731"/>
      <c r="Y10" s="731"/>
      <c r="Z10" s="731"/>
      <c r="AA10" s="731"/>
      <c r="AB10" s="731"/>
      <c r="AC10" s="731"/>
      <c r="AD10" s="731"/>
      <c r="AE10" s="738"/>
    </row>
    <row r="11" spans="1:31" ht="12.75" customHeight="1">
      <c r="A11" s="649"/>
      <c r="B11" s="647"/>
      <c r="C11" s="647"/>
      <c r="D11" s="647"/>
      <c r="E11" s="783" t="s">
        <v>214</v>
      </c>
      <c r="F11" s="783"/>
      <c r="G11" s="774" t="s">
        <v>220</v>
      </c>
      <c r="H11" s="774"/>
      <c r="I11" s="774"/>
      <c r="J11" s="774"/>
      <c r="K11" s="587">
        <f>宗像市!E53</f>
        <v>5400</v>
      </c>
      <c r="L11" s="588"/>
      <c r="M11" s="589"/>
      <c r="N11" s="674">
        <f>宗像市!F53</f>
        <v>0</v>
      </c>
      <c r="O11" s="674"/>
      <c r="P11" s="674"/>
      <c r="Q11" s="618">
        <f t="shared" si="0"/>
        <v>0</v>
      </c>
      <c r="R11" s="618"/>
      <c r="S11" s="618"/>
      <c r="T11" s="732"/>
      <c r="U11" s="732"/>
      <c r="V11" s="732"/>
      <c r="W11" s="731"/>
      <c r="X11" s="731"/>
      <c r="Y11" s="731"/>
      <c r="Z11" s="731"/>
      <c r="AA11" s="731"/>
      <c r="AB11" s="731"/>
      <c r="AC11" s="731"/>
      <c r="AD11" s="731"/>
      <c r="AE11" s="738"/>
    </row>
    <row r="12" spans="1:31" ht="12.75" customHeight="1">
      <c r="A12" s="649"/>
      <c r="B12" s="647"/>
      <c r="C12" s="647"/>
      <c r="D12" s="647"/>
      <c r="E12" s="783" t="s">
        <v>215</v>
      </c>
      <c r="F12" s="783"/>
      <c r="G12" s="774" t="s">
        <v>221</v>
      </c>
      <c r="H12" s="774"/>
      <c r="I12" s="774"/>
      <c r="J12" s="774"/>
      <c r="K12" s="587">
        <f>宗像市!E64</f>
        <v>5160</v>
      </c>
      <c r="L12" s="588"/>
      <c r="M12" s="589"/>
      <c r="N12" s="674">
        <f>宗像市!F64</f>
        <v>0</v>
      </c>
      <c r="O12" s="674"/>
      <c r="P12" s="674"/>
      <c r="Q12" s="618">
        <f t="shared" si="0"/>
        <v>0</v>
      </c>
      <c r="R12" s="618"/>
      <c r="S12" s="618"/>
      <c r="T12" s="731"/>
      <c r="U12" s="731"/>
      <c r="V12" s="731"/>
      <c r="W12" s="731"/>
      <c r="X12" s="731"/>
      <c r="Y12" s="731"/>
      <c r="Z12" s="731"/>
      <c r="AA12" s="731"/>
      <c r="AB12" s="731"/>
      <c r="AC12" s="749"/>
      <c r="AD12" s="749"/>
      <c r="AE12" s="750"/>
    </row>
    <row r="13" spans="1:31" ht="12.75" customHeight="1">
      <c r="A13" s="649"/>
      <c r="B13" s="647"/>
      <c r="C13" s="647"/>
      <c r="D13" s="647"/>
      <c r="E13" s="773" t="s">
        <v>216</v>
      </c>
      <c r="F13" s="773"/>
      <c r="G13" s="774" t="s">
        <v>222</v>
      </c>
      <c r="H13" s="774"/>
      <c r="I13" s="774"/>
      <c r="J13" s="774"/>
      <c r="K13" s="587">
        <f>宗像市!S14</f>
        <v>4810</v>
      </c>
      <c r="L13" s="588"/>
      <c r="M13" s="589"/>
      <c r="N13" s="674">
        <f>宗像市!T14</f>
        <v>0</v>
      </c>
      <c r="O13" s="674"/>
      <c r="P13" s="674"/>
      <c r="Q13" s="618">
        <f t="shared" si="0"/>
        <v>0</v>
      </c>
      <c r="R13" s="618"/>
      <c r="S13" s="618"/>
      <c r="T13" s="731"/>
      <c r="U13" s="731"/>
      <c r="V13" s="731"/>
      <c r="W13" s="731"/>
      <c r="X13" s="731"/>
      <c r="Y13" s="731"/>
      <c r="Z13" s="731"/>
      <c r="AA13" s="731"/>
      <c r="AB13" s="731"/>
      <c r="AC13" s="731"/>
      <c r="AD13" s="731"/>
      <c r="AE13" s="738"/>
    </row>
    <row r="14" spans="1:31" ht="12.75" customHeight="1">
      <c r="A14" s="649"/>
      <c r="B14" s="647"/>
      <c r="C14" s="647"/>
      <c r="D14" s="647"/>
      <c r="E14" s="784" t="s">
        <v>217</v>
      </c>
      <c r="F14" s="784"/>
      <c r="G14" s="785" t="s">
        <v>223</v>
      </c>
      <c r="H14" s="785"/>
      <c r="I14" s="785"/>
      <c r="J14" s="785"/>
      <c r="K14" s="619">
        <f>宗像市!S22</f>
        <v>3090</v>
      </c>
      <c r="L14" s="620"/>
      <c r="M14" s="621"/>
      <c r="N14" s="674">
        <f>宗像市!T22</f>
        <v>0</v>
      </c>
      <c r="O14" s="674"/>
      <c r="P14" s="674"/>
      <c r="Q14" s="716">
        <f t="shared" si="0"/>
        <v>0</v>
      </c>
      <c r="R14" s="716"/>
      <c r="S14" s="716"/>
      <c r="T14" s="733"/>
      <c r="U14" s="733"/>
      <c r="V14" s="733"/>
      <c r="W14" s="733"/>
      <c r="X14" s="733"/>
      <c r="Y14" s="733"/>
      <c r="Z14" s="733"/>
      <c r="AA14" s="733"/>
      <c r="AB14" s="733"/>
      <c r="AC14" s="733"/>
      <c r="AD14" s="733"/>
      <c r="AE14" s="807"/>
    </row>
    <row r="15" spans="1:31" ht="12.75" customHeight="1">
      <c r="A15" s="650"/>
      <c r="B15" s="651"/>
      <c r="C15" s="651"/>
      <c r="D15" s="651"/>
      <c r="E15" s="779" t="s">
        <v>65</v>
      </c>
      <c r="F15" s="780"/>
      <c r="G15" s="780"/>
      <c r="H15" s="780"/>
      <c r="I15" s="780"/>
      <c r="J15" s="781"/>
      <c r="K15" s="752">
        <f>SUM(K7:M14)</f>
        <v>32640</v>
      </c>
      <c r="L15" s="753"/>
      <c r="M15" s="754"/>
      <c r="N15" s="809">
        <f>SUM(N7:P14)</f>
        <v>0</v>
      </c>
      <c r="O15" s="810"/>
      <c r="P15" s="810"/>
      <c r="Q15" s="599">
        <f t="shared" si="0"/>
        <v>0</v>
      </c>
      <c r="R15" s="599"/>
      <c r="S15" s="599"/>
      <c r="T15" s="734"/>
      <c r="U15" s="734"/>
      <c r="V15" s="734"/>
      <c r="W15" s="730"/>
      <c r="X15" s="730"/>
      <c r="Y15" s="730"/>
      <c r="Z15" s="730"/>
      <c r="AA15" s="730"/>
      <c r="AB15" s="730"/>
      <c r="AC15" s="730"/>
      <c r="AD15" s="730"/>
      <c r="AE15" s="808"/>
    </row>
    <row r="16" spans="1:31" ht="12.75" customHeight="1">
      <c r="A16" s="643" t="s">
        <v>1740</v>
      </c>
      <c r="B16" s="644"/>
      <c r="C16" s="644"/>
      <c r="D16" s="645"/>
      <c r="E16" s="782" t="s">
        <v>316</v>
      </c>
      <c r="F16" s="782"/>
      <c r="G16" s="775" t="s">
        <v>66</v>
      </c>
      <c r="H16" s="775"/>
      <c r="I16" s="775"/>
      <c r="J16" s="775"/>
      <c r="K16" s="717">
        <f>福津市・古賀市・新宮町!E16</f>
        <v>4300</v>
      </c>
      <c r="L16" s="718"/>
      <c r="M16" s="719"/>
      <c r="N16" s="735">
        <f>福津市・古賀市・新宮町!F16</f>
        <v>0</v>
      </c>
      <c r="O16" s="735"/>
      <c r="P16" s="735"/>
      <c r="Q16" s="707">
        <f t="shared" si="0"/>
        <v>0</v>
      </c>
      <c r="R16" s="707"/>
      <c r="S16" s="707"/>
      <c r="T16" s="633"/>
      <c r="U16" s="634"/>
      <c r="V16" s="635"/>
      <c r="W16" s="633"/>
      <c r="X16" s="634"/>
      <c r="Y16" s="635"/>
      <c r="Z16" s="633"/>
      <c r="AA16" s="634"/>
      <c r="AB16" s="635"/>
      <c r="AC16" s="633"/>
      <c r="AD16" s="634"/>
      <c r="AE16" s="699"/>
    </row>
    <row r="17" spans="1:31" ht="12.75" customHeight="1">
      <c r="A17" s="649"/>
      <c r="B17" s="647"/>
      <c r="C17" s="647"/>
      <c r="D17" s="648"/>
      <c r="E17" s="773" t="s">
        <v>317</v>
      </c>
      <c r="F17" s="773"/>
      <c r="G17" s="774" t="s">
        <v>264</v>
      </c>
      <c r="H17" s="774"/>
      <c r="I17" s="774"/>
      <c r="J17" s="774"/>
      <c r="K17" s="587">
        <f>福津市・古賀市・新宮町!E29</f>
        <v>5050</v>
      </c>
      <c r="L17" s="588"/>
      <c r="M17" s="589"/>
      <c r="N17" s="674">
        <f>福津市・古賀市・新宮町!F29</f>
        <v>0</v>
      </c>
      <c r="O17" s="674"/>
      <c r="P17" s="674"/>
      <c r="Q17" s="618">
        <f t="shared" si="0"/>
        <v>0</v>
      </c>
      <c r="R17" s="618"/>
      <c r="S17" s="618"/>
      <c r="T17" s="582"/>
      <c r="U17" s="583"/>
      <c r="V17" s="584"/>
      <c r="W17" s="582"/>
      <c r="X17" s="583"/>
      <c r="Y17" s="584"/>
      <c r="Z17" s="582"/>
      <c r="AA17" s="583"/>
      <c r="AB17" s="584"/>
      <c r="AC17" s="582"/>
      <c r="AD17" s="583"/>
      <c r="AE17" s="586"/>
    </row>
    <row r="18" spans="1:31" ht="12.75" customHeight="1">
      <c r="A18" s="649"/>
      <c r="B18" s="647"/>
      <c r="C18" s="647"/>
      <c r="D18" s="648"/>
      <c r="E18" s="773" t="s">
        <v>318</v>
      </c>
      <c r="F18" s="773"/>
      <c r="G18" s="774" t="s">
        <v>279</v>
      </c>
      <c r="H18" s="774"/>
      <c r="I18" s="774"/>
      <c r="J18" s="774"/>
      <c r="K18" s="587">
        <f>福津市・古賀市・新宮町!E37</f>
        <v>2570</v>
      </c>
      <c r="L18" s="588"/>
      <c r="M18" s="589"/>
      <c r="N18" s="674">
        <f>福津市・古賀市・新宮町!F37</f>
        <v>0</v>
      </c>
      <c r="O18" s="674"/>
      <c r="P18" s="674"/>
      <c r="Q18" s="618">
        <f t="shared" si="0"/>
        <v>0</v>
      </c>
      <c r="R18" s="618"/>
      <c r="S18" s="618"/>
      <c r="T18" s="582"/>
      <c r="U18" s="583"/>
      <c r="V18" s="584"/>
      <c r="W18" s="582"/>
      <c r="X18" s="583"/>
      <c r="Y18" s="584"/>
      <c r="Z18" s="582"/>
      <c r="AA18" s="583"/>
      <c r="AB18" s="584"/>
      <c r="AC18" s="582"/>
      <c r="AD18" s="583"/>
      <c r="AE18" s="586"/>
    </row>
    <row r="19" spans="1:31" ht="12.75" customHeight="1">
      <c r="A19" s="649"/>
      <c r="B19" s="647"/>
      <c r="C19" s="647"/>
      <c r="D19" s="648"/>
      <c r="E19" s="773" t="s">
        <v>319</v>
      </c>
      <c r="F19" s="773"/>
      <c r="G19" s="774" t="s">
        <v>294</v>
      </c>
      <c r="H19" s="774"/>
      <c r="I19" s="774"/>
      <c r="J19" s="774"/>
      <c r="K19" s="587">
        <f>福津市・古賀市・新宮町!E45</f>
        <v>2300</v>
      </c>
      <c r="L19" s="588"/>
      <c r="M19" s="589"/>
      <c r="N19" s="674">
        <f>福津市・古賀市・新宮町!F45</f>
        <v>0</v>
      </c>
      <c r="O19" s="674"/>
      <c r="P19" s="674"/>
      <c r="Q19" s="618">
        <f t="shared" si="0"/>
        <v>0</v>
      </c>
      <c r="R19" s="618"/>
      <c r="S19" s="618"/>
      <c r="T19" s="582"/>
      <c r="U19" s="583"/>
      <c r="V19" s="584"/>
      <c r="W19" s="582"/>
      <c r="X19" s="583"/>
      <c r="Y19" s="584"/>
      <c r="Z19" s="582"/>
      <c r="AA19" s="583"/>
      <c r="AB19" s="584"/>
      <c r="AC19" s="582"/>
      <c r="AD19" s="583"/>
      <c r="AE19" s="586"/>
    </row>
    <row r="20" spans="1:31" ht="12.75" customHeight="1">
      <c r="A20" s="649"/>
      <c r="B20" s="647"/>
      <c r="C20" s="647"/>
      <c r="D20" s="648"/>
      <c r="E20" s="773" t="s">
        <v>320</v>
      </c>
      <c r="F20" s="773"/>
      <c r="G20" s="774" t="s">
        <v>315</v>
      </c>
      <c r="H20" s="774"/>
      <c r="I20" s="774"/>
      <c r="J20" s="774"/>
      <c r="K20" s="587">
        <f>福津市・古賀市・新宮町!E56</f>
        <v>3310</v>
      </c>
      <c r="L20" s="588"/>
      <c r="M20" s="589"/>
      <c r="N20" s="674">
        <f>福津市・古賀市・新宮町!F56</f>
        <v>0</v>
      </c>
      <c r="O20" s="674"/>
      <c r="P20" s="674"/>
      <c r="Q20" s="618">
        <f t="shared" si="0"/>
        <v>0</v>
      </c>
      <c r="R20" s="618"/>
      <c r="S20" s="618"/>
      <c r="T20" s="582"/>
      <c r="U20" s="583"/>
      <c r="V20" s="584"/>
      <c r="W20" s="582"/>
      <c r="X20" s="583"/>
      <c r="Y20" s="584"/>
      <c r="Z20" s="582"/>
      <c r="AA20" s="583"/>
      <c r="AB20" s="584"/>
      <c r="AC20" s="582"/>
      <c r="AD20" s="583"/>
      <c r="AE20" s="586"/>
    </row>
    <row r="21" spans="1:31" ht="12.75" customHeight="1">
      <c r="A21" s="650"/>
      <c r="B21" s="651"/>
      <c r="C21" s="651"/>
      <c r="D21" s="652"/>
      <c r="E21" s="662" t="s">
        <v>65</v>
      </c>
      <c r="F21" s="662"/>
      <c r="G21" s="662"/>
      <c r="H21" s="662"/>
      <c r="I21" s="662"/>
      <c r="J21" s="662"/>
      <c r="K21" s="663">
        <f>SUM(K16:M20)</f>
        <v>17530</v>
      </c>
      <c r="L21" s="664"/>
      <c r="M21" s="665"/>
      <c r="N21" s="677">
        <f>SUM(N16:P20)</f>
        <v>0</v>
      </c>
      <c r="O21" s="678"/>
      <c r="P21" s="679"/>
      <c r="Q21" s="599">
        <f t="shared" si="0"/>
        <v>0</v>
      </c>
      <c r="R21" s="599"/>
      <c r="S21" s="599"/>
      <c r="T21" s="655"/>
      <c r="U21" s="656"/>
      <c r="V21" s="657"/>
      <c r="W21" s="696"/>
      <c r="X21" s="697"/>
      <c r="Y21" s="698"/>
      <c r="Z21" s="655"/>
      <c r="AA21" s="656"/>
      <c r="AB21" s="657"/>
      <c r="AC21" s="655"/>
      <c r="AD21" s="656"/>
      <c r="AE21" s="658"/>
    </row>
    <row r="22" spans="1:31" ht="12.75" customHeight="1">
      <c r="A22" s="643" t="s">
        <v>1741</v>
      </c>
      <c r="B22" s="644"/>
      <c r="C22" s="644"/>
      <c r="D22" s="645"/>
      <c r="E22" s="782" t="s">
        <v>773</v>
      </c>
      <c r="F22" s="782"/>
      <c r="G22" s="775" t="s">
        <v>337</v>
      </c>
      <c r="H22" s="775"/>
      <c r="I22" s="775"/>
      <c r="J22" s="775"/>
      <c r="K22" s="587">
        <f>福津市・古賀市・新宮町!S13</f>
        <v>2940</v>
      </c>
      <c r="L22" s="588"/>
      <c r="M22" s="589"/>
      <c r="N22" s="593">
        <f>福津市・古賀市・新宮町!T13</f>
        <v>0</v>
      </c>
      <c r="O22" s="594"/>
      <c r="P22" s="595"/>
      <c r="Q22" s="716">
        <f t="shared" si="0"/>
        <v>0</v>
      </c>
      <c r="R22" s="716"/>
      <c r="S22" s="716"/>
      <c r="T22" s="633"/>
      <c r="U22" s="634"/>
      <c r="V22" s="635"/>
      <c r="W22" s="713"/>
      <c r="X22" s="714"/>
      <c r="Y22" s="715"/>
      <c r="Z22" s="633"/>
      <c r="AA22" s="634"/>
      <c r="AB22" s="635"/>
      <c r="AC22" s="633"/>
      <c r="AD22" s="634"/>
      <c r="AE22" s="699"/>
    </row>
    <row r="23" spans="1:31" ht="12.75" customHeight="1">
      <c r="A23" s="649"/>
      <c r="B23" s="647"/>
      <c r="C23" s="647"/>
      <c r="D23" s="648"/>
      <c r="E23" s="773" t="s">
        <v>774</v>
      </c>
      <c r="F23" s="773"/>
      <c r="G23" s="774" t="s">
        <v>352</v>
      </c>
      <c r="H23" s="774"/>
      <c r="I23" s="774"/>
      <c r="J23" s="774"/>
      <c r="K23" s="587">
        <f>福津市・古賀市・新宮町!S23</f>
        <v>3430</v>
      </c>
      <c r="L23" s="588"/>
      <c r="M23" s="589"/>
      <c r="N23" s="593">
        <f>福津市・古賀市・新宮町!T23</f>
        <v>0</v>
      </c>
      <c r="O23" s="594"/>
      <c r="P23" s="595"/>
      <c r="Q23" s="618">
        <f t="shared" si="0"/>
        <v>0</v>
      </c>
      <c r="R23" s="618"/>
      <c r="S23" s="618"/>
      <c r="T23" s="582"/>
      <c r="U23" s="583"/>
      <c r="V23" s="584"/>
      <c r="W23" s="709"/>
      <c r="X23" s="710"/>
      <c r="Y23" s="711"/>
      <c r="Z23" s="582"/>
      <c r="AA23" s="583"/>
      <c r="AB23" s="584"/>
      <c r="AC23" s="582"/>
      <c r="AD23" s="583"/>
      <c r="AE23" s="586"/>
    </row>
    <row r="24" spans="1:31" ht="12.75" customHeight="1">
      <c r="A24" s="649"/>
      <c r="B24" s="647"/>
      <c r="C24" s="647"/>
      <c r="D24" s="648"/>
      <c r="E24" s="773" t="s">
        <v>775</v>
      </c>
      <c r="F24" s="773"/>
      <c r="G24" s="774" t="s">
        <v>367</v>
      </c>
      <c r="H24" s="774"/>
      <c r="I24" s="774"/>
      <c r="J24" s="774"/>
      <c r="K24" s="587">
        <f>福津市・古賀市・新宮町!S31</f>
        <v>2990</v>
      </c>
      <c r="L24" s="588"/>
      <c r="M24" s="589"/>
      <c r="N24" s="593">
        <f>福津市・古賀市・新宮町!T31</f>
        <v>0</v>
      </c>
      <c r="O24" s="594"/>
      <c r="P24" s="595"/>
      <c r="Q24" s="618">
        <f t="shared" si="0"/>
        <v>0</v>
      </c>
      <c r="R24" s="618"/>
      <c r="S24" s="618"/>
      <c r="T24" s="582"/>
      <c r="U24" s="583"/>
      <c r="V24" s="584"/>
      <c r="W24" s="709"/>
      <c r="X24" s="710"/>
      <c r="Y24" s="711"/>
      <c r="Z24" s="582"/>
      <c r="AA24" s="583"/>
      <c r="AB24" s="584"/>
      <c r="AC24" s="582"/>
      <c r="AD24" s="583"/>
      <c r="AE24" s="586"/>
    </row>
    <row r="25" spans="1:31" ht="12.75" customHeight="1">
      <c r="A25" s="649"/>
      <c r="B25" s="647"/>
      <c r="C25" s="647"/>
      <c r="D25" s="648"/>
      <c r="E25" s="773" t="s">
        <v>776</v>
      </c>
      <c r="F25" s="773"/>
      <c r="G25" s="774" t="s">
        <v>375</v>
      </c>
      <c r="H25" s="774"/>
      <c r="I25" s="774"/>
      <c r="J25" s="774"/>
      <c r="K25" s="587">
        <f>福津市・古賀市・新宮町!S36</f>
        <v>1840</v>
      </c>
      <c r="L25" s="588"/>
      <c r="M25" s="589"/>
      <c r="N25" s="593">
        <f>福津市・古賀市・新宮町!T36</f>
        <v>0</v>
      </c>
      <c r="O25" s="594"/>
      <c r="P25" s="595"/>
      <c r="Q25" s="618">
        <f t="shared" si="0"/>
        <v>0</v>
      </c>
      <c r="R25" s="618"/>
      <c r="S25" s="618"/>
      <c r="T25" s="582"/>
      <c r="U25" s="583"/>
      <c r="V25" s="584"/>
      <c r="W25" s="709"/>
      <c r="X25" s="710"/>
      <c r="Y25" s="711"/>
      <c r="Z25" s="582"/>
      <c r="AA25" s="583"/>
      <c r="AB25" s="584"/>
      <c r="AC25" s="582"/>
      <c r="AD25" s="583"/>
      <c r="AE25" s="586"/>
    </row>
    <row r="26" spans="1:31" ht="12.75" customHeight="1">
      <c r="A26" s="649"/>
      <c r="B26" s="647"/>
      <c r="C26" s="647"/>
      <c r="D26" s="648"/>
      <c r="E26" s="773" t="s">
        <v>777</v>
      </c>
      <c r="F26" s="773"/>
      <c r="G26" s="774" t="s">
        <v>392</v>
      </c>
      <c r="H26" s="774"/>
      <c r="I26" s="774"/>
      <c r="J26" s="774"/>
      <c r="K26" s="587">
        <f>福津市・古賀市・新宮町!S47</f>
        <v>4690</v>
      </c>
      <c r="L26" s="588"/>
      <c r="M26" s="589"/>
      <c r="N26" s="593">
        <f>福津市・古賀市・新宮町!T47</f>
        <v>0</v>
      </c>
      <c r="O26" s="594"/>
      <c r="P26" s="595"/>
      <c r="Q26" s="618">
        <f t="shared" ref="Q26:Q31" si="1">N26/K26</f>
        <v>0</v>
      </c>
      <c r="R26" s="618"/>
      <c r="S26" s="618"/>
      <c r="T26" s="582"/>
      <c r="U26" s="583"/>
      <c r="V26" s="584"/>
      <c r="W26" s="709"/>
      <c r="X26" s="710"/>
      <c r="Y26" s="711"/>
      <c r="Z26" s="582"/>
      <c r="AA26" s="583"/>
      <c r="AB26" s="584"/>
      <c r="AC26" s="582"/>
      <c r="AD26" s="583"/>
      <c r="AE26" s="586"/>
    </row>
    <row r="27" spans="1:31" ht="12.75" customHeight="1">
      <c r="A27" s="650"/>
      <c r="B27" s="651"/>
      <c r="C27" s="651"/>
      <c r="D27" s="652"/>
      <c r="E27" s="806" t="s">
        <v>65</v>
      </c>
      <c r="F27" s="806"/>
      <c r="G27" s="806"/>
      <c r="H27" s="806"/>
      <c r="I27" s="806"/>
      <c r="J27" s="806"/>
      <c r="K27" s="663">
        <f>SUM(K22:M26)</f>
        <v>15890</v>
      </c>
      <c r="L27" s="664"/>
      <c r="M27" s="665"/>
      <c r="N27" s="677">
        <f>SUM(N22:P26)</f>
        <v>0</v>
      </c>
      <c r="O27" s="678"/>
      <c r="P27" s="679"/>
      <c r="Q27" s="599">
        <f t="shared" si="1"/>
        <v>0</v>
      </c>
      <c r="R27" s="599"/>
      <c r="S27" s="599"/>
      <c r="T27" s="655"/>
      <c r="U27" s="656"/>
      <c r="V27" s="657"/>
      <c r="W27" s="696"/>
      <c r="X27" s="697"/>
      <c r="Y27" s="698"/>
      <c r="Z27" s="655"/>
      <c r="AA27" s="656"/>
      <c r="AB27" s="657"/>
      <c r="AC27" s="655"/>
      <c r="AD27" s="656"/>
      <c r="AE27" s="658"/>
    </row>
    <row r="28" spans="1:31" ht="12.75" customHeight="1">
      <c r="A28" s="643" t="s">
        <v>1742</v>
      </c>
      <c r="B28" s="644"/>
      <c r="C28" s="644"/>
      <c r="D28" s="645"/>
      <c r="E28" s="782" t="s">
        <v>778</v>
      </c>
      <c r="F28" s="782"/>
      <c r="G28" s="775" t="s">
        <v>418</v>
      </c>
      <c r="H28" s="775"/>
      <c r="I28" s="775"/>
      <c r="J28" s="775"/>
      <c r="K28" s="587">
        <f>福津市・古賀市・新宮町!S58</f>
        <v>3250</v>
      </c>
      <c r="L28" s="588"/>
      <c r="M28" s="589"/>
      <c r="N28" s="593">
        <f>福津市・古賀市・新宮町!T58</f>
        <v>0</v>
      </c>
      <c r="O28" s="594"/>
      <c r="P28" s="595"/>
      <c r="Q28" s="692">
        <f t="shared" si="1"/>
        <v>0</v>
      </c>
      <c r="R28" s="692"/>
      <c r="S28" s="692"/>
      <c r="T28" s="633"/>
      <c r="U28" s="634"/>
      <c r="V28" s="635"/>
      <c r="W28" s="713"/>
      <c r="X28" s="714"/>
      <c r="Y28" s="715"/>
      <c r="Z28" s="633"/>
      <c r="AA28" s="634"/>
      <c r="AB28" s="635"/>
      <c r="AC28" s="633"/>
      <c r="AD28" s="634"/>
      <c r="AE28" s="699"/>
    </row>
    <row r="29" spans="1:31" ht="12.75" customHeight="1">
      <c r="A29" s="649"/>
      <c r="B29" s="647"/>
      <c r="C29" s="647"/>
      <c r="D29" s="648"/>
      <c r="E29" s="684" t="s">
        <v>779</v>
      </c>
      <c r="F29" s="685"/>
      <c r="G29" s="786" t="s">
        <v>419</v>
      </c>
      <c r="H29" s="787"/>
      <c r="I29" s="787"/>
      <c r="J29" s="788"/>
      <c r="K29" s="619">
        <f>福津市・古賀市・新宮町!S70</f>
        <v>5030</v>
      </c>
      <c r="L29" s="620"/>
      <c r="M29" s="621"/>
      <c r="N29" s="622">
        <f>福津市・古賀市・新宮町!T70</f>
        <v>0</v>
      </c>
      <c r="O29" s="623"/>
      <c r="P29" s="624"/>
      <c r="Q29" s="693">
        <f t="shared" si="1"/>
        <v>0</v>
      </c>
      <c r="R29" s="694"/>
      <c r="S29" s="695"/>
      <c r="T29" s="700"/>
      <c r="U29" s="701"/>
      <c r="V29" s="712"/>
      <c r="W29" s="700"/>
      <c r="X29" s="701"/>
      <c r="Y29" s="712"/>
      <c r="Z29" s="700"/>
      <c r="AA29" s="701"/>
      <c r="AB29" s="712"/>
      <c r="AC29" s="700"/>
      <c r="AD29" s="701"/>
      <c r="AE29" s="702"/>
    </row>
    <row r="30" spans="1:31" ht="12.75" customHeight="1">
      <c r="A30" s="650"/>
      <c r="B30" s="651"/>
      <c r="C30" s="651"/>
      <c r="D30" s="652"/>
      <c r="E30" s="662" t="s">
        <v>65</v>
      </c>
      <c r="F30" s="662"/>
      <c r="G30" s="662"/>
      <c r="H30" s="662"/>
      <c r="I30" s="662"/>
      <c r="J30" s="662"/>
      <c r="K30" s="663">
        <f>SUM(K28:M29)</f>
        <v>8280</v>
      </c>
      <c r="L30" s="664"/>
      <c r="M30" s="665"/>
      <c r="N30" s="677">
        <f>SUM(N28:P29)</f>
        <v>0</v>
      </c>
      <c r="O30" s="678"/>
      <c r="P30" s="679"/>
      <c r="Q30" s="599">
        <f t="shared" si="1"/>
        <v>0</v>
      </c>
      <c r="R30" s="599"/>
      <c r="S30" s="599"/>
      <c r="T30" s="703"/>
      <c r="U30" s="704"/>
      <c r="V30" s="708"/>
      <c r="W30" s="703"/>
      <c r="X30" s="704"/>
      <c r="Y30" s="708"/>
      <c r="Z30" s="703"/>
      <c r="AA30" s="704"/>
      <c r="AB30" s="708"/>
      <c r="AC30" s="703"/>
      <c r="AD30" s="704"/>
      <c r="AE30" s="705"/>
    </row>
    <row r="31" spans="1:31" ht="12.75" customHeight="1">
      <c r="A31" s="643" t="s">
        <v>2896</v>
      </c>
      <c r="B31" s="644"/>
      <c r="C31" s="644"/>
      <c r="D31" s="645"/>
      <c r="E31" s="801" t="s">
        <v>780</v>
      </c>
      <c r="F31" s="802"/>
      <c r="G31" s="803" t="s">
        <v>798</v>
      </c>
      <c r="H31" s="804"/>
      <c r="I31" s="804"/>
      <c r="J31" s="805"/>
      <c r="K31" s="706">
        <f>SUM(東区①!E14)</f>
        <v>3180</v>
      </c>
      <c r="L31" s="706"/>
      <c r="M31" s="706"/>
      <c r="N31" s="735">
        <f>SUM(東区①!F14)</f>
        <v>0</v>
      </c>
      <c r="O31" s="735"/>
      <c r="P31" s="735"/>
      <c r="Q31" s="707">
        <f t="shared" si="1"/>
        <v>0</v>
      </c>
      <c r="R31" s="707"/>
      <c r="S31" s="707"/>
      <c r="T31" s="689"/>
      <c r="U31" s="689"/>
      <c r="V31" s="689"/>
      <c r="W31" s="689"/>
      <c r="X31" s="689"/>
      <c r="Y31" s="689"/>
      <c r="Z31" s="689"/>
      <c r="AA31" s="689"/>
      <c r="AB31" s="689"/>
      <c r="AC31" s="689"/>
      <c r="AD31" s="689"/>
      <c r="AE31" s="690"/>
    </row>
    <row r="32" spans="1:31" ht="12.75" customHeight="1">
      <c r="A32" s="646"/>
      <c r="B32" s="647"/>
      <c r="C32" s="647"/>
      <c r="D32" s="648"/>
      <c r="E32" s="672" t="s">
        <v>781</v>
      </c>
      <c r="F32" s="673"/>
      <c r="G32" s="776" t="s">
        <v>799</v>
      </c>
      <c r="H32" s="777"/>
      <c r="I32" s="777"/>
      <c r="J32" s="778"/>
      <c r="K32" s="675">
        <f>SUM(東区①!E29)</f>
        <v>6480</v>
      </c>
      <c r="L32" s="675"/>
      <c r="M32" s="675"/>
      <c r="N32" s="674">
        <f>SUM(東区①!F29)</f>
        <v>0</v>
      </c>
      <c r="O32" s="674"/>
      <c r="P32" s="674"/>
      <c r="Q32" s="618">
        <f>N32/K32</f>
        <v>0</v>
      </c>
      <c r="R32" s="618"/>
      <c r="S32" s="618"/>
      <c r="T32" s="683"/>
      <c r="U32" s="683"/>
      <c r="V32" s="683"/>
      <c r="W32" s="683"/>
      <c r="X32" s="683"/>
      <c r="Y32" s="683"/>
      <c r="Z32" s="683"/>
      <c r="AA32" s="683"/>
      <c r="AB32" s="683"/>
      <c r="AC32" s="683"/>
      <c r="AD32" s="683"/>
      <c r="AE32" s="691"/>
    </row>
    <row r="33" spans="1:31" ht="12.75" customHeight="1">
      <c r="A33" s="646"/>
      <c r="B33" s="647"/>
      <c r="C33" s="647"/>
      <c r="D33" s="648"/>
      <c r="E33" s="672" t="s">
        <v>782</v>
      </c>
      <c r="F33" s="673"/>
      <c r="G33" s="666" t="s">
        <v>800</v>
      </c>
      <c r="H33" s="667"/>
      <c r="I33" s="667"/>
      <c r="J33" s="668"/>
      <c r="K33" s="675">
        <f>SUM(東区①!E37)</f>
        <v>3340</v>
      </c>
      <c r="L33" s="675"/>
      <c r="M33" s="675"/>
      <c r="N33" s="674">
        <f>SUM(東区①!F37)</f>
        <v>0</v>
      </c>
      <c r="O33" s="674"/>
      <c r="P33" s="674"/>
      <c r="Q33" s="618">
        <f t="shared" ref="Q33:Q41" si="2">N33/K33</f>
        <v>0</v>
      </c>
      <c r="R33" s="618"/>
      <c r="S33" s="618"/>
      <c r="T33" s="683"/>
      <c r="U33" s="683"/>
      <c r="V33" s="683"/>
      <c r="W33" s="683"/>
      <c r="X33" s="683"/>
      <c r="Y33" s="683"/>
      <c r="Z33" s="683"/>
      <c r="AA33" s="683"/>
      <c r="AB33" s="683"/>
      <c r="AC33" s="683"/>
      <c r="AD33" s="683"/>
      <c r="AE33" s="691"/>
    </row>
    <row r="34" spans="1:31" ht="12.75" customHeight="1">
      <c r="A34" s="646"/>
      <c r="B34" s="647"/>
      <c r="C34" s="647"/>
      <c r="D34" s="648"/>
      <c r="E34" s="672" t="s">
        <v>783</v>
      </c>
      <c r="F34" s="673"/>
      <c r="G34" s="666" t="s">
        <v>801</v>
      </c>
      <c r="H34" s="667"/>
      <c r="I34" s="667"/>
      <c r="J34" s="668"/>
      <c r="K34" s="675">
        <f>SUM(東区①!E40)</f>
        <v>970</v>
      </c>
      <c r="L34" s="675"/>
      <c r="M34" s="675"/>
      <c r="N34" s="674">
        <f>SUM(東区①!F40)</f>
        <v>0</v>
      </c>
      <c r="O34" s="674"/>
      <c r="P34" s="674"/>
      <c r="Q34" s="618">
        <f t="shared" si="2"/>
        <v>0</v>
      </c>
      <c r="R34" s="618"/>
      <c r="S34" s="618"/>
      <c r="T34" s="683"/>
      <c r="U34" s="683"/>
      <c r="V34" s="683"/>
      <c r="W34" s="683"/>
      <c r="X34" s="683"/>
      <c r="Y34" s="683"/>
      <c r="Z34" s="683"/>
      <c r="AA34" s="683"/>
      <c r="AB34" s="683"/>
      <c r="AC34" s="683"/>
      <c r="AD34" s="683"/>
      <c r="AE34" s="691"/>
    </row>
    <row r="35" spans="1:31" ht="12.75" customHeight="1">
      <c r="A35" s="646"/>
      <c r="B35" s="647"/>
      <c r="C35" s="647"/>
      <c r="D35" s="648"/>
      <c r="E35" s="672" t="s">
        <v>784</v>
      </c>
      <c r="F35" s="673"/>
      <c r="G35" s="666" t="s">
        <v>802</v>
      </c>
      <c r="H35" s="667"/>
      <c r="I35" s="667"/>
      <c r="J35" s="668"/>
      <c r="K35" s="675">
        <f>SUM(東区①!E51)</f>
        <v>5290</v>
      </c>
      <c r="L35" s="675"/>
      <c r="M35" s="675"/>
      <c r="N35" s="674">
        <f>SUM(東区①!F51)</f>
        <v>0</v>
      </c>
      <c r="O35" s="674"/>
      <c r="P35" s="674"/>
      <c r="Q35" s="618">
        <f t="shared" si="2"/>
        <v>0</v>
      </c>
      <c r="R35" s="618"/>
      <c r="S35" s="618"/>
      <c r="T35" s="683"/>
      <c r="U35" s="683"/>
      <c r="V35" s="683"/>
      <c r="W35" s="683"/>
      <c r="X35" s="683"/>
      <c r="Y35" s="683"/>
      <c r="Z35" s="683"/>
      <c r="AA35" s="683"/>
      <c r="AB35" s="683"/>
      <c r="AC35" s="683"/>
      <c r="AD35" s="683"/>
      <c r="AE35" s="691"/>
    </row>
    <row r="36" spans="1:31" ht="12.75" customHeight="1">
      <c r="A36" s="646"/>
      <c r="B36" s="647"/>
      <c r="C36" s="647"/>
      <c r="D36" s="648"/>
      <c r="E36" s="672" t="s">
        <v>785</v>
      </c>
      <c r="F36" s="673"/>
      <c r="G36" s="666" t="s">
        <v>771</v>
      </c>
      <c r="H36" s="667"/>
      <c r="I36" s="667"/>
      <c r="J36" s="668"/>
      <c r="K36" s="675">
        <f>SUM(東区①!S12)</f>
        <v>8420</v>
      </c>
      <c r="L36" s="675"/>
      <c r="M36" s="675"/>
      <c r="N36" s="674">
        <f>SUM(東区①!T12)</f>
        <v>0</v>
      </c>
      <c r="O36" s="674"/>
      <c r="P36" s="674"/>
      <c r="Q36" s="618">
        <f t="shared" si="2"/>
        <v>0</v>
      </c>
      <c r="R36" s="618"/>
      <c r="S36" s="618"/>
      <c r="T36" s="683"/>
      <c r="U36" s="683"/>
      <c r="V36" s="683"/>
      <c r="W36" s="683"/>
      <c r="X36" s="683"/>
      <c r="Y36" s="683"/>
      <c r="Z36" s="683"/>
      <c r="AA36" s="683"/>
      <c r="AB36" s="683"/>
      <c r="AC36" s="683"/>
      <c r="AD36" s="683"/>
      <c r="AE36" s="691"/>
    </row>
    <row r="37" spans="1:31" ht="12.75" customHeight="1">
      <c r="A37" s="646"/>
      <c r="B37" s="647"/>
      <c r="C37" s="647"/>
      <c r="D37" s="648"/>
      <c r="E37" s="672" t="s">
        <v>786</v>
      </c>
      <c r="F37" s="673"/>
      <c r="G37" s="666" t="s">
        <v>803</v>
      </c>
      <c r="H37" s="667"/>
      <c r="I37" s="667"/>
      <c r="J37" s="668"/>
      <c r="K37" s="675">
        <f>SUM(東区①!S21)</f>
        <v>4450</v>
      </c>
      <c r="L37" s="675"/>
      <c r="M37" s="675"/>
      <c r="N37" s="674">
        <f>SUM(東区①!T21)</f>
        <v>0</v>
      </c>
      <c r="O37" s="674"/>
      <c r="P37" s="674"/>
      <c r="Q37" s="618">
        <f t="shared" si="2"/>
        <v>0</v>
      </c>
      <c r="R37" s="618"/>
      <c r="S37" s="618"/>
      <c r="T37" s="683"/>
      <c r="U37" s="683"/>
      <c r="V37" s="683"/>
      <c r="W37" s="683"/>
      <c r="X37" s="683"/>
      <c r="Y37" s="683"/>
      <c r="Z37" s="683"/>
      <c r="AA37" s="683"/>
      <c r="AB37" s="683"/>
      <c r="AC37" s="683"/>
      <c r="AD37" s="683"/>
      <c r="AE37" s="691"/>
    </row>
    <row r="38" spans="1:31" ht="12.75" customHeight="1">
      <c r="A38" s="646"/>
      <c r="B38" s="647"/>
      <c r="C38" s="647"/>
      <c r="D38" s="648"/>
      <c r="E38" s="672" t="s">
        <v>787</v>
      </c>
      <c r="F38" s="673"/>
      <c r="G38" s="666" t="s">
        <v>804</v>
      </c>
      <c r="H38" s="667"/>
      <c r="I38" s="667"/>
      <c r="J38" s="668"/>
      <c r="K38" s="675">
        <f>SUM(東区①!S35)</f>
        <v>7590</v>
      </c>
      <c r="L38" s="675"/>
      <c r="M38" s="675"/>
      <c r="N38" s="674">
        <f>SUM(東区①!T35)</f>
        <v>0</v>
      </c>
      <c r="O38" s="674"/>
      <c r="P38" s="674"/>
      <c r="Q38" s="618">
        <f t="shared" si="2"/>
        <v>0</v>
      </c>
      <c r="R38" s="618"/>
      <c r="S38" s="618"/>
      <c r="T38" s="683"/>
      <c r="U38" s="683"/>
      <c r="V38" s="683"/>
      <c r="W38" s="683"/>
      <c r="X38" s="683"/>
      <c r="Y38" s="683"/>
      <c r="Z38" s="683"/>
      <c r="AA38" s="683"/>
      <c r="AB38" s="683"/>
      <c r="AC38" s="683"/>
      <c r="AD38" s="683"/>
      <c r="AE38" s="691"/>
    </row>
    <row r="39" spans="1:31" ht="12.75" customHeight="1">
      <c r="A39" s="646"/>
      <c r="B39" s="647"/>
      <c r="C39" s="647"/>
      <c r="D39" s="648"/>
      <c r="E39" s="672" t="s">
        <v>788</v>
      </c>
      <c r="F39" s="673"/>
      <c r="G39" s="666" t="s">
        <v>805</v>
      </c>
      <c r="H39" s="667"/>
      <c r="I39" s="667"/>
      <c r="J39" s="668"/>
      <c r="K39" s="675">
        <f>SUM(東区①!S49)</f>
        <v>5890</v>
      </c>
      <c r="L39" s="675"/>
      <c r="M39" s="675"/>
      <c r="N39" s="674">
        <f>SUM(東区①!T49)</f>
        <v>0</v>
      </c>
      <c r="O39" s="674"/>
      <c r="P39" s="674"/>
      <c r="Q39" s="618">
        <f t="shared" si="2"/>
        <v>0</v>
      </c>
      <c r="R39" s="618"/>
      <c r="S39" s="618"/>
      <c r="T39" s="683"/>
      <c r="U39" s="683"/>
      <c r="V39" s="683"/>
      <c r="W39" s="683"/>
      <c r="X39" s="683"/>
      <c r="Y39" s="683"/>
      <c r="Z39" s="683"/>
      <c r="AA39" s="683"/>
      <c r="AB39" s="683"/>
      <c r="AC39" s="683"/>
      <c r="AD39" s="683"/>
      <c r="AE39" s="691"/>
    </row>
    <row r="40" spans="1:31" ht="12.75" customHeight="1">
      <c r="A40" s="646"/>
      <c r="B40" s="647"/>
      <c r="C40" s="647"/>
      <c r="D40" s="648"/>
      <c r="E40" s="672" t="s">
        <v>789</v>
      </c>
      <c r="F40" s="673"/>
      <c r="G40" s="666" t="s">
        <v>806</v>
      </c>
      <c r="H40" s="667"/>
      <c r="I40" s="667"/>
      <c r="J40" s="668"/>
      <c r="K40" s="675">
        <f>SUM(東区①!S61)</f>
        <v>5990</v>
      </c>
      <c r="L40" s="675"/>
      <c r="M40" s="675"/>
      <c r="N40" s="674">
        <f>SUM(東区①!T61)</f>
        <v>0</v>
      </c>
      <c r="O40" s="674"/>
      <c r="P40" s="674"/>
      <c r="Q40" s="618">
        <f t="shared" si="2"/>
        <v>0</v>
      </c>
      <c r="R40" s="618"/>
      <c r="S40" s="618"/>
      <c r="T40" s="683"/>
      <c r="U40" s="683"/>
      <c r="V40" s="683"/>
      <c r="W40" s="683"/>
      <c r="X40" s="683"/>
      <c r="Y40" s="683"/>
      <c r="Z40" s="683"/>
      <c r="AA40" s="683"/>
      <c r="AB40" s="683"/>
      <c r="AC40" s="683"/>
      <c r="AD40" s="683"/>
      <c r="AE40" s="691"/>
    </row>
    <row r="41" spans="1:31" ht="12.75" customHeight="1">
      <c r="A41" s="646"/>
      <c r="B41" s="647"/>
      <c r="C41" s="647"/>
      <c r="D41" s="648"/>
      <c r="E41" s="672" t="s">
        <v>790</v>
      </c>
      <c r="F41" s="673"/>
      <c r="G41" s="666" t="s">
        <v>665</v>
      </c>
      <c r="H41" s="667"/>
      <c r="I41" s="667"/>
      <c r="J41" s="668"/>
      <c r="K41" s="675">
        <f>SUM(東区②!E16)</f>
        <v>4890</v>
      </c>
      <c r="L41" s="675"/>
      <c r="M41" s="675"/>
      <c r="N41" s="674">
        <f>SUM(東区②!F16)</f>
        <v>0</v>
      </c>
      <c r="O41" s="674"/>
      <c r="P41" s="674"/>
      <c r="Q41" s="618">
        <f t="shared" si="2"/>
        <v>0</v>
      </c>
      <c r="R41" s="618"/>
      <c r="S41" s="618"/>
      <c r="T41" s="683"/>
      <c r="U41" s="683"/>
      <c r="V41" s="683"/>
      <c r="W41" s="683"/>
      <c r="X41" s="683"/>
      <c r="Y41" s="683"/>
      <c r="Z41" s="683"/>
      <c r="AA41" s="683"/>
      <c r="AB41" s="683"/>
      <c r="AC41" s="683"/>
      <c r="AD41" s="683"/>
      <c r="AE41" s="691"/>
    </row>
    <row r="42" spans="1:31" ht="12.75" customHeight="1">
      <c r="A42" s="646"/>
      <c r="B42" s="647"/>
      <c r="C42" s="647"/>
      <c r="D42" s="648"/>
      <c r="E42" s="672" t="s">
        <v>791</v>
      </c>
      <c r="F42" s="673"/>
      <c r="G42" s="666" t="s">
        <v>667</v>
      </c>
      <c r="H42" s="667"/>
      <c r="I42" s="667"/>
      <c r="J42" s="668"/>
      <c r="K42" s="675">
        <f>SUM(東区②!E27)</f>
        <v>5200</v>
      </c>
      <c r="L42" s="675"/>
      <c r="M42" s="675"/>
      <c r="N42" s="674">
        <f>SUM(東区②!F27)</f>
        <v>0</v>
      </c>
      <c r="O42" s="674"/>
      <c r="P42" s="674"/>
      <c r="Q42" s="618">
        <f t="shared" ref="Q42:Q48" si="3">N42/K42</f>
        <v>0</v>
      </c>
      <c r="R42" s="618"/>
      <c r="S42" s="618"/>
      <c r="T42" s="683"/>
      <c r="U42" s="683"/>
      <c r="V42" s="683"/>
      <c r="W42" s="683"/>
      <c r="X42" s="683"/>
      <c r="Y42" s="683"/>
      <c r="Z42" s="683"/>
      <c r="AA42" s="683"/>
      <c r="AB42" s="683"/>
      <c r="AC42" s="683"/>
      <c r="AD42" s="683"/>
      <c r="AE42" s="691"/>
    </row>
    <row r="43" spans="1:31" ht="12.75" customHeight="1">
      <c r="A43" s="646"/>
      <c r="B43" s="647"/>
      <c r="C43" s="647"/>
      <c r="D43" s="648"/>
      <c r="E43" s="672" t="s">
        <v>792</v>
      </c>
      <c r="F43" s="673"/>
      <c r="G43" s="666" t="s">
        <v>695</v>
      </c>
      <c r="H43" s="667"/>
      <c r="I43" s="667"/>
      <c r="J43" s="668"/>
      <c r="K43" s="675">
        <f>SUM(東区②!E41)</f>
        <v>6570</v>
      </c>
      <c r="L43" s="675"/>
      <c r="M43" s="675"/>
      <c r="N43" s="674">
        <f>SUM(東区②!F41)</f>
        <v>0</v>
      </c>
      <c r="O43" s="674"/>
      <c r="P43" s="674"/>
      <c r="Q43" s="618">
        <f t="shared" si="3"/>
        <v>0</v>
      </c>
      <c r="R43" s="618"/>
      <c r="S43" s="618"/>
      <c r="T43" s="683"/>
      <c r="U43" s="683"/>
      <c r="V43" s="683"/>
      <c r="W43" s="683"/>
      <c r="X43" s="683"/>
      <c r="Y43" s="683"/>
      <c r="Z43" s="683"/>
      <c r="AA43" s="683"/>
      <c r="AB43" s="683"/>
      <c r="AC43" s="683"/>
      <c r="AD43" s="683"/>
      <c r="AE43" s="691"/>
    </row>
    <row r="44" spans="1:31" ht="12.75" customHeight="1">
      <c r="A44" s="646"/>
      <c r="B44" s="647"/>
      <c r="C44" s="647"/>
      <c r="D44" s="648"/>
      <c r="E44" s="672" t="s">
        <v>793</v>
      </c>
      <c r="F44" s="673"/>
      <c r="G44" s="666" t="s">
        <v>705</v>
      </c>
      <c r="H44" s="667"/>
      <c r="I44" s="667"/>
      <c r="J44" s="668"/>
      <c r="K44" s="675">
        <f>SUM(東区②!E48)</f>
        <v>2790</v>
      </c>
      <c r="L44" s="675"/>
      <c r="M44" s="675"/>
      <c r="N44" s="674">
        <f>SUM(東区②!F48)</f>
        <v>0</v>
      </c>
      <c r="O44" s="674"/>
      <c r="P44" s="674"/>
      <c r="Q44" s="618">
        <f t="shared" si="3"/>
        <v>0</v>
      </c>
      <c r="R44" s="618"/>
      <c r="S44" s="618"/>
      <c r="T44" s="683"/>
      <c r="U44" s="683"/>
      <c r="V44" s="683"/>
      <c r="W44" s="683"/>
      <c r="X44" s="683"/>
      <c r="Y44" s="683"/>
      <c r="Z44" s="683"/>
      <c r="AA44" s="683"/>
      <c r="AB44" s="683"/>
      <c r="AC44" s="683"/>
      <c r="AD44" s="683"/>
      <c r="AE44" s="691"/>
    </row>
    <row r="45" spans="1:31" ht="12.75" customHeight="1">
      <c r="A45" s="646"/>
      <c r="B45" s="647"/>
      <c r="C45" s="647"/>
      <c r="D45" s="648"/>
      <c r="E45" s="672" t="s">
        <v>794</v>
      </c>
      <c r="F45" s="673"/>
      <c r="G45" s="666" t="s">
        <v>725</v>
      </c>
      <c r="H45" s="667"/>
      <c r="I45" s="667"/>
      <c r="J45" s="668"/>
      <c r="K45" s="675">
        <f>SUM(東区②!E58)</f>
        <v>3410</v>
      </c>
      <c r="L45" s="675"/>
      <c r="M45" s="675"/>
      <c r="N45" s="674">
        <f>SUM(東区②!F58)</f>
        <v>0</v>
      </c>
      <c r="O45" s="674"/>
      <c r="P45" s="674"/>
      <c r="Q45" s="618">
        <f t="shared" si="3"/>
        <v>0</v>
      </c>
      <c r="R45" s="618"/>
      <c r="S45" s="618"/>
      <c r="T45" s="683"/>
      <c r="U45" s="683"/>
      <c r="V45" s="683"/>
      <c r="W45" s="683"/>
      <c r="X45" s="683"/>
      <c r="Y45" s="683"/>
      <c r="Z45" s="683"/>
      <c r="AA45" s="683"/>
      <c r="AB45" s="683"/>
      <c r="AC45" s="683"/>
      <c r="AD45" s="683"/>
      <c r="AE45" s="691"/>
    </row>
    <row r="46" spans="1:31" ht="12.75" customHeight="1">
      <c r="A46" s="646"/>
      <c r="B46" s="647"/>
      <c r="C46" s="647"/>
      <c r="D46" s="648"/>
      <c r="E46" s="672" t="s">
        <v>795</v>
      </c>
      <c r="F46" s="673"/>
      <c r="G46" s="666" t="s">
        <v>753</v>
      </c>
      <c r="H46" s="667"/>
      <c r="I46" s="667"/>
      <c r="J46" s="668"/>
      <c r="K46" s="675">
        <f>SUM(東区②!S19)</f>
        <v>5690</v>
      </c>
      <c r="L46" s="675"/>
      <c r="M46" s="675"/>
      <c r="N46" s="674">
        <f>SUM(東区②!T19)</f>
        <v>0</v>
      </c>
      <c r="O46" s="674"/>
      <c r="P46" s="674"/>
      <c r="Q46" s="618">
        <f t="shared" si="3"/>
        <v>0</v>
      </c>
      <c r="R46" s="618"/>
      <c r="S46" s="618"/>
      <c r="T46" s="683"/>
      <c r="U46" s="683"/>
      <c r="V46" s="683"/>
      <c r="W46" s="683"/>
      <c r="X46" s="683"/>
      <c r="Y46" s="683"/>
      <c r="Z46" s="683"/>
      <c r="AA46" s="683"/>
      <c r="AB46" s="683"/>
      <c r="AC46" s="683"/>
      <c r="AD46" s="683"/>
      <c r="AE46" s="691"/>
    </row>
    <row r="47" spans="1:31" ht="12.75" customHeight="1">
      <c r="A47" s="646"/>
      <c r="B47" s="647"/>
      <c r="C47" s="647"/>
      <c r="D47" s="648"/>
      <c r="E47" s="672" t="s">
        <v>796</v>
      </c>
      <c r="F47" s="673"/>
      <c r="G47" s="666" t="s">
        <v>807</v>
      </c>
      <c r="H47" s="667"/>
      <c r="I47" s="667"/>
      <c r="J47" s="668"/>
      <c r="K47" s="675">
        <f>SUM(東区②!S30)</f>
        <v>7990</v>
      </c>
      <c r="L47" s="675"/>
      <c r="M47" s="675"/>
      <c r="N47" s="674">
        <f>SUM(東区②!T30)</f>
        <v>0</v>
      </c>
      <c r="O47" s="674"/>
      <c r="P47" s="674"/>
      <c r="Q47" s="618">
        <f t="shared" si="3"/>
        <v>0</v>
      </c>
      <c r="R47" s="618"/>
      <c r="S47" s="618"/>
      <c r="T47" s="683"/>
      <c r="U47" s="683"/>
      <c r="V47" s="683"/>
      <c r="W47" s="683"/>
      <c r="X47" s="683"/>
      <c r="Y47" s="683"/>
      <c r="Z47" s="683"/>
      <c r="AA47" s="683"/>
      <c r="AB47" s="683"/>
      <c r="AC47" s="683"/>
      <c r="AD47" s="683"/>
      <c r="AE47" s="691"/>
    </row>
    <row r="48" spans="1:31" ht="12.75" customHeight="1">
      <c r="A48" s="646"/>
      <c r="B48" s="647"/>
      <c r="C48" s="647"/>
      <c r="D48" s="648"/>
      <c r="E48" s="684" t="s">
        <v>797</v>
      </c>
      <c r="F48" s="685"/>
      <c r="G48" s="686" t="s">
        <v>808</v>
      </c>
      <c r="H48" s="687"/>
      <c r="I48" s="687"/>
      <c r="J48" s="688"/>
      <c r="K48" s="772">
        <f>SUM(東区②!S37)</f>
        <v>2980</v>
      </c>
      <c r="L48" s="772"/>
      <c r="M48" s="772"/>
      <c r="N48" s="676">
        <f>SUM(東区②!T37)</f>
        <v>0</v>
      </c>
      <c r="O48" s="676"/>
      <c r="P48" s="676"/>
      <c r="Q48" s="618">
        <f t="shared" si="3"/>
        <v>0</v>
      </c>
      <c r="R48" s="618"/>
      <c r="S48" s="618"/>
      <c r="T48" s="683"/>
      <c r="U48" s="683"/>
      <c r="V48" s="683"/>
      <c r="W48" s="683"/>
      <c r="X48" s="683"/>
      <c r="Y48" s="683"/>
      <c r="Z48" s="683"/>
      <c r="AA48" s="683"/>
      <c r="AB48" s="683"/>
      <c r="AC48" s="683"/>
      <c r="AD48" s="683"/>
      <c r="AE48" s="691"/>
    </row>
    <row r="49" spans="1:31" ht="12.75" customHeight="1">
      <c r="A49" s="650"/>
      <c r="B49" s="651"/>
      <c r="C49" s="651"/>
      <c r="D49" s="652"/>
      <c r="E49" s="789" t="s">
        <v>65</v>
      </c>
      <c r="F49" s="790"/>
      <c r="G49" s="790"/>
      <c r="H49" s="790"/>
      <c r="I49" s="790"/>
      <c r="J49" s="791"/>
      <c r="K49" s="663">
        <f>SUM(K31:M48)</f>
        <v>91120</v>
      </c>
      <c r="L49" s="664"/>
      <c r="M49" s="665"/>
      <c r="N49" s="677">
        <f>SUM(N31:P48)</f>
        <v>0</v>
      </c>
      <c r="O49" s="678"/>
      <c r="P49" s="679"/>
      <c r="Q49" s="599">
        <f t="shared" ref="Q49:Q52" si="4">N49/K49</f>
        <v>0</v>
      </c>
      <c r="R49" s="599"/>
      <c r="S49" s="599"/>
      <c r="T49" s="680"/>
      <c r="U49" s="681"/>
      <c r="V49" s="682"/>
      <c r="W49" s="680"/>
      <c r="X49" s="681"/>
      <c r="Y49" s="682"/>
      <c r="Z49" s="680"/>
      <c r="AA49" s="681"/>
      <c r="AB49" s="682"/>
      <c r="AC49" s="680"/>
      <c r="AD49" s="681"/>
      <c r="AE49" s="811"/>
    </row>
    <row r="50" spans="1:31" ht="12.75" customHeight="1">
      <c r="A50" s="646" t="s">
        <v>2895</v>
      </c>
      <c r="B50" s="647"/>
      <c r="C50" s="647"/>
      <c r="D50" s="648"/>
      <c r="E50" s="672" t="s">
        <v>1646</v>
      </c>
      <c r="F50" s="673"/>
      <c r="G50" s="666" t="s">
        <v>1643</v>
      </c>
      <c r="H50" s="667"/>
      <c r="I50" s="667"/>
      <c r="J50" s="668"/>
      <c r="K50" s="587">
        <f>SUM(博多区!E16)</f>
        <v>5560</v>
      </c>
      <c r="L50" s="588"/>
      <c r="M50" s="589"/>
      <c r="N50" s="593">
        <f>SUM(博多区!F16)</f>
        <v>0</v>
      </c>
      <c r="O50" s="594"/>
      <c r="P50" s="595"/>
      <c r="Q50" s="639">
        <f>N50/K50</f>
        <v>0</v>
      </c>
      <c r="R50" s="639"/>
      <c r="S50" s="639"/>
      <c r="T50" s="582"/>
      <c r="U50" s="583"/>
      <c r="V50" s="584"/>
      <c r="W50" s="582"/>
      <c r="X50" s="583"/>
      <c r="Y50" s="584"/>
      <c r="Z50" s="582"/>
      <c r="AA50" s="583"/>
      <c r="AB50" s="584"/>
      <c r="AC50" s="582"/>
      <c r="AD50" s="583"/>
      <c r="AE50" s="586"/>
    </row>
    <row r="51" spans="1:31" ht="12.75" customHeight="1">
      <c r="A51" s="649"/>
      <c r="B51" s="647"/>
      <c r="C51" s="647"/>
      <c r="D51" s="648"/>
      <c r="E51" s="672" t="s">
        <v>1647</v>
      </c>
      <c r="F51" s="673"/>
      <c r="G51" s="666" t="s">
        <v>1644</v>
      </c>
      <c r="H51" s="667"/>
      <c r="I51" s="667"/>
      <c r="J51" s="668"/>
      <c r="K51" s="587">
        <f>SUM(博多区!E20)</f>
        <v>1920</v>
      </c>
      <c r="L51" s="588"/>
      <c r="M51" s="589"/>
      <c r="N51" s="593">
        <f>SUM(博多区!F20)</f>
        <v>0</v>
      </c>
      <c r="O51" s="594"/>
      <c r="P51" s="595"/>
      <c r="Q51" s="639">
        <f t="shared" si="4"/>
        <v>0</v>
      </c>
      <c r="R51" s="639"/>
      <c r="S51" s="639"/>
      <c r="T51" s="582"/>
      <c r="U51" s="583"/>
      <c r="V51" s="584"/>
      <c r="W51" s="582"/>
      <c r="X51" s="583"/>
      <c r="Y51" s="584"/>
      <c r="Z51" s="582"/>
      <c r="AA51" s="583"/>
      <c r="AB51" s="584"/>
      <c r="AC51" s="582"/>
      <c r="AD51" s="583"/>
      <c r="AE51" s="586"/>
    </row>
    <row r="52" spans="1:31" ht="12.75" customHeight="1">
      <c r="A52" s="649"/>
      <c r="B52" s="647"/>
      <c r="C52" s="647"/>
      <c r="D52" s="648"/>
      <c r="E52" s="672" t="s">
        <v>1648</v>
      </c>
      <c r="F52" s="673"/>
      <c r="G52" s="666" t="s">
        <v>1645</v>
      </c>
      <c r="H52" s="667"/>
      <c r="I52" s="667"/>
      <c r="J52" s="668"/>
      <c r="K52" s="587">
        <f>SUM(博多区!E28)</f>
        <v>4160</v>
      </c>
      <c r="L52" s="588"/>
      <c r="M52" s="589"/>
      <c r="N52" s="593">
        <f>SUM(博多区!F28)</f>
        <v>0</v>
      </c>
      <c r="O52" s="594"/>
      <c r="P52" s="595"/>
      <c r="Q52" s="639">
        <f t="shared" si="4"/>
        <v>0</v>
      </c>
      <c r="R52" s="639"/>
      <c r="S52" s="639"/>
      <c r="T52" s="582"/>
      <c r="U52" s="583"/>
      <c r="V52" s="584"/>
      <c r="W52" s="582"/>
      <c r="X52" s="583"/>
      <c r="Y52" s="584"/>
      <c r="Z52" s="582"/>
      <c r="AA52" s="583"/>
      <c r="AB52" s="584"/>
      <c r="AC52" s="582"/>
      <c r="AD52" s="583"/>
      <c r="AE52" s="586"/>
    </row>
    <row r="53" spans="1:31" ht="12.75" customHeight="1">
      <c r="A53" s="650"/>
      <c r="B53" s="651"/>
      <c r="C53" s="651"/>
      <c r="D53" s="652"/>
      <c r="E53" s="662" t="s">
        <v>65</v>
      </c>
      <c r="F53" s="662"/>
      <c r="G53" s="662"/>
      <c r="H53" s="662"/>
      <c r="I53" s="662"/>
      <c r="J53" s="662"/>
      <c r="K53" s="663">
        <f>SUM(K50:M52)</f>
        <v>11640</v>
      </c>
      <c r="L53" s="664"/>
      <c r="M53" s="665"/>
      <c r="N53" s="677">
        <f>SUM(N50:P52)</f>
        <v>0</v>
      </c>
      <c r="O53" s="678"/>
      <c r="P53" s="679"/>
      <c r="Q53" s="599">
        <f t="shared" ref="Q53:Q57" si="5">N53/K53</f>
        <v>0</v>
      </c>
      <c r="R53" s="599"/>
      <c r="S53" s="599"/>
      <c r="T53" s="655"/>
      <c r="U53" s="656"/>
      <c r="V53" s="657"/>
      <c r="W53" s="655"/>
      <c r="X53" s="656"/>
      <c r="Y53" s="657"/>
      <c r="Z53" s="655"/>
      <c r="AA53" s="656"/>
      <c r="AB53" s="657"/>
      <c r="AC53" s="655"/>
      <c r="AD53" s="656"/>
      <c r="AE53" s="658"/>
    </row>
    <row r="54" spans="1:31" ht="12.75" customHeight="1">
      <c r="A54" s="643" t="s">
        <v>2894</v>
      </c>
      <c r="B54" s="794"/>
      <c r="C54" s="794"/>
      <c r="D54" s="795"/>
      <c r="E54" s="672" t="s">
        <v>1653</v>
      </c>
      <c r="F54" s="673"/>
      <c r="G54" s="666" t="s">
        <v>1649</v>
      </c>
      <c r="H54" s="667"/>
      <c r="I54" s="667"/>
      <c r="J54" s="668"/>
      <c r="K54" s="587">
        <f>SUM(中央区!E17)</f>
        <v>6650</v>
      </c>
      <c r="L54" s="588"/>
      <c r="M54" s="589"/>
      <c r="N54" s="593">
        <f>SUM(中央区!F17)</f>
        <v>0</v>
      </c>
      <c r="O54" s="594"/>
      <c r="P54" s="595"/>
      <c r="Q54" s="639">
        <f t="shared" si="5"/>
        <v>0</v>
      </c>
      <c r="R54" s="639"/>
      <c r="S54" s="639"/>
      <c r="T54" s="582"/>
      <c r="U54" s="583"/>
      <c r="V54" s="584"/>
      <c r="W54" s="582"/>
      <c r="X54" s="583"/>
      <c r="Y54" s="584"/>
      <c r="Z54" s="582"/>
      <c r="AA54" s="583"/>
      <c r="AB54" s="584"/>
      <c r="AC54" s="582"/>
      <c r="AD54" s="583"/>
      <c r="AE54" s="586"/>
    </row>
    <row r="55" spans="1:31" ht="12.75" customHeight="1">
      <c r="A55" s="646"/>
      <c r="B55" s="796"/>
      <c r="C55" s="796"/>
      <c r="D55" s="797"/>
      <c r="E55" s="672" t="s">
        <v>1654</v>
      </c>
      <c r="F55" s="673"/>
      <c r="G55" s="666" t="s">
        <v>1650</v>
      </c>
      <c r="H55" s="667"/>
      <c r="I55" s="667"/>
      <c r="J55" s="668"/>
      <c r="K55" s="587">
        <f>SUM(中央区!E29)</f>
        <v>5720</v>
      </c>
      <c r="L55" s="588"/>
      <c r="M55" s="589"/>
      <c r="N55" s="593">
        <f>SUM(中央区!F29)</f>
        <v>0</v>
      </c>
      <c r="O55" s="594"/>
      <c r="P55" s="595"/>
      <c r="Q55" s="639">
        <f t="shared" si="5"/>
        <v>0</v>
      </c>
      <c r="R55" s="639"/>
      <c r="S55" s="639"/>
      <c r="T55" s="582"/>
      <c r="U55" s="583"/>
      <c r="V55" s="584"/>
      <c r="W55" s="582"/>
      <c r="X55" s="583"/>
      <c r="Y55" s="584"/>
      <c r="Z55" s="582"/>
      <c r="AA55" s="583"/>
      <c r="AB55" s="584"/>
      <c r="AC55" s="582"/>
      <c r="AD55" s="583"/>
      <c r="AE55" s="586"/>
    </row>
    <row r="56" spans="1:31" ht="12.75" customHeight="1">
      <c r="A56" s="646"/>
      <c r="B56" s="796"/>
      <c r="C56" s="796"/>
      <c r="D56" s="797"/>
      <c r="E56" s="672" t="s">
        <v>1655</v>
      </c>
      <c r="F56" s="673"/>
      <c r="G56" s="666" t="s">
        <v>1651</v>
      </c>
      <c r="H56" s="667"/>
      <c r="I56" s="667"/>
      <c r="J56" s="668"/>
      <c r="K56" s="587">
        <f>SUM(中央区!S12)</f>
        <v>3560</v>
      </c>
      <c r="L56" s="588"/>
      <c r="M56" s="589"/>
      <c r="N56" s="593">
        <f>SUM(中央区!T12)</f>
        <v>0</v>
      </c>
      <c r="O56" s="594"/>
      <c r="P56" s="595"/>
      <c r="Q56" s="639">
        <f t="shared" si="5"/>
        <v>0</v>
      </c>
      <c r="R56" s="639"/>
      <c r="S56" s="639"/>
      <c r="T56" s="582"/>
      <c r="U56" s="583"/>
      <c r="V56" s="584"/>
      <c r="W56" s="582"/>
      <c r="X56" s="583"/>
      <c r="Y56" s="584"/>
      <c r="Z56" s="582"/>
      <c r="AA56" s="583"/>
      <c r="AB56" s="584"/>
      <c r="AC56" s="582"/>
      <c r="AD56" s="583"/>
      <c r="AE56" s="586"/>
    </row>
    <row r="57" spans="1:31" ht="12.75" customHeight="1">
      <c r="A57" s="646"/>
      <c r="B57" s="796"/>
      <c r="C57" s="796"/>
      <c r="D57" s="797"/>
      <c r="E57" s="672" t="s">
        <v>1656</v>
      </c>
      <c r="F57" s="673"/>
      <c r="G57" s="666" t="s">
        <v>1652</v>
      </c>
      <c r="H57" s="667"/>
      <c r="I57" s="667"/>
      <c r="J57" s="668"/>
      <c r="K57" s="587">
        <f>SUM(中央区!S17)</f>
        <v>2360</v>
      </c>
      <c r="L57" s="588"/>
      <c r="M57" s="589"/>
      <c r="N57" s="593">
        <f>SUM(中央区!T17)</f>
        <v>0</v>
      </c>
      <c r="O57" s="594"/>
      <c r="P57" s="595"/>
      <c r="Q57" s="639">
        <f t="shared" si="5"/>
        <v>0</v>
      </c>
      <c r="R57" s="639"/>
      <c r="S57" s="639"/>
      <c r="T57" s="582"/>
      <c r="U57" s="583"/>
      <c r="V57" s="584"/>
      <c r="W57" s="582"/>
      <c r="X57" s="583"/>
      <c r="Y57" s="584"/>
      <c r="Z57" s="582"/>
      <c r="AA57" s="583"/>
      <c r="AB57" s="584"/>
      <c r="AC57" s="582"/>
      <c r="AD57" s="583"/>
      <c r="AE57" s="586"/>
    </row>
    <row r="58" spans="1:31" ht="12.75" customHeight="1">
      <c r="A58" s="798"/>
      <c r="B58" s="799"/>
      <c r="C58" s="799"/>
      <c r="D58" s="800"/>
      <c r="E58" s="662" t="s">
        <v>65</v>
      </c>
      <c r="F58" s="662"/>
      <c r="G58" s="662"/>
      <c r="H58" s="662"/>
      <c r="I58" s="662"/>
      <c r="J58" s="662"/>
      <c r="K58" s="663">
        <f>SUM(K54:M57)</f>
        <v>18290</v>
      </c>
      <c r="L58" s="664"/>
      <c r="M58" s="665"/>
      <c r="N58" s="677">
        <f>SUM(N54:P57)</f>
        <v>0</v>
      </c>
      <c r="O58" s="678"/>
      <c r="P58" s="679"/>
      <c r="Q58" s="599">
        <f>N58/K58</f>
        <v>0</v>
      </c>
      <c r="R58" s="599"/>
      <c r="S58" s="599"/>
      <c r="T58" s="655"/>
      <c r="U58" s="656"/>
      <c r="V58" s="657"/>
      <c r="W58" s="655"/>
      <c r="X58" s="656"/>
      <c r="Y58" s="657"/>
      <c r="Z58" s="655"/>
      <c r="AA58" s="656"/>
      <c r="AB58" s="657"/>
      <c r="AC58" s="655"/>
      <c r="AD58" s="656"/>
      <c r="AE58" s="658"/>
    </row>
    <row r="59" spans="1:31" ht="12.75" customHeight="1">
      <c r="A59" s="643" t="s">
        <v>2893</v>
      </c>
      <c r="B59" s="644"/>
      <c r="C59" s="644"/>
      <c r="D59" s="645"/>
      <c r="E59" s="816" t="s">
        <v>1667</v>
      </c>
      <c r="F59" s="645"/>
      <c r="G59" s="820" t="s">
        <v>1657</v>
      </c>
      <c r="H59" s="821"/>
      <c r="I59" s="821"/>
      <c r="J59" s="822"/>
      <c r="K59" s="587">
        <f>SUM(南区!E14)</f>
        <v>5970</v>
      </c>
      <c r="L59" s="588"/>
      <c r="M59" s="589"/>
      <c r="N59" s="593">
        <f>SUM(南区!F14)</f>
        <v>0</v>
      </c>
      <c r="O59" s="594"/>
      <c r="P59" s="595"/>
      <c r="Q59" s="639">
        <f t="shared" ref="Q59:Q67" si="6">N59/K59</f>
        <v>0</v>
      </c>
      <c r="R59" s="639"/>
      <c r="S59" s="639"/>
      <c r="T59" s="582"/>
      <c r="U59" s="583"/>
      <c r="V59" s="584"/>
      <c r="W59" s="582"/>
      <c r="X59" s="583"/>
      <c r="Y59" s="584"/>
      <c r="Z59" s="582"/>
      <c r="AA59" s="583"/>
      <c r="AB59" s="584"/>
      <c r="AC59" s="582"/>
      <c r="AD59" s="583"/>
      <c r="AE59" s="586"/>
    </row>
    <row r="60" spans="1:31" ht="12.75" customHeight="1">
      <c r="A60" s="646"/>
      <c r="B60" s="647"/>
      <c r="C60" s="647"/>
      <c r="D60" s="648"/>
      <c r="E60" s="610" t="s">
        <v>1668</v>
      </c>
      <c r="F60" s="611"/>
      <c r="G60" s="636" t="s">
        <v>1658</v>
      </c>
      <c r="H60" s="637"/>
      <c r="I60" s="637"/>
      <c r="J60" s="638"/>
      <c r="K60" s="587">
        <f>SUM(南区!E24)</f>
        <v>4410</v>
      </c>
      <c r="L60" s="588"/>
      <c r="M60" s="589"/>
      <c r="N60" s="593">
        <f>SUM(南区!F24)</f>
        <v>0</v>
      </c>
      <c r="O60" s="594"/>
      <c r="P60" s="595"/>
      <c r="Q60" s="639">
        <f t="shared" si="6"/>
        <v>0</v>
      </c>
      <c r="R60" s="639"/>
      <c r="S60" s="639"/>
      <c r="T60" s="582"/>
      <c r="U60" s="583"/>
      <c r="V60" s="584"/>
      <c r="W60" s="582"/>
      <c r="X60" s="583"/>
      <c r="Y60" s="584"/>
      <c r="Z60" s="582"/>
      <c r="AA60" s="583"/>
      <c r="AB60" s="584"/>
      <c r="AC60" s="582"/>
      <c r="AD60" s="583"/>
      <c r="AE60" s="586"/>
    </row>
    <row r="61" spans="1:31" ht="12.75" customHeight="1">
      <c r="A61" s="646"/>
      <c r="B61" s="647"/>
      <c r="C61" s="647"/>
      <c r="D61" s="648"/>
      <c r="E61" s="610" t="s">
        <v>1669</v>
      </c>
      <c r="F61" s="611"/>
      <c r="G61" s="636" t="s">
        <v>1659</v>
      </c>
      <c r="H61" s="637"/>
      <c r="I61" s="637"/>
      <c r="J61" s="638"/>
      <c r="K61" s="587">
        <f>SUM(南区!E32)</f>
        <v>3140</v>
      </c>
      <c r="L61" s="588"/>
      <c r="M61" s="589"/>
      <c r="N61" s="593">
        <f>SUM(南区!F32)</f>
        <v>0</v>
      </c>
      <c r="O61" s="594"/>
      <c r="P61" s="595"/>
      <c r="Q61" s="639">
        <f t="shared" si="6"/>
        <v>0</v>
      </c>
      <c r="R61" s="639"/>
      <c r="S61" s="639"/>
      <c r="T61" s="582"/>
      <c r="U61" s="583"/>
      <c r="V61" s="584"/>
      <c r="W61" s="582"/>
      <c r="X61" s="583"/>
      <c r="Y61" s="584"/>
      <c r="Z61" s="582"/>
      <c r="AA61" s="583"/>
      <c r="AB61" s="584"/>
      <c r="AC61" s="582"/>
      <c r="AD61" s="583"/>
      <c r="AE61" s="586"/>
    </row>
    <row r="62" spans="1:31" ht="12.75" customHeight="1">
      <c r="A62" s="646"/>
      <c r="B62" s="647"/>
      <c r="C62" s="647"/>
      <c r="D62" s="648"/>
      <c r="E62" s="610" t="s">
        <v>1670</v>
      </c>
      <c r="F62" s="611"/>
      <c r="G62" s="636" t="s">
        <v>1660</v>
      </c>
      <c r="H62" s="637"/>
      <c r="I62" s="637"/>
      <c r="J62" s="638"/>
      <c r="K62" s="587">
        <f>SUM(南区!E41)</f>
        <v>3650</v>
      </c>
      <c r="L62" s="588"/>
      <c r="M62" s="589"/>
      <c r="N62" s="593">
        <f>SUM(南区!F41)</f>
        <v>0</v>
      </c>
      <c r="O62" s="594"/>
      <c r="P62" s="595"/>
      <c r="Q62" s="639">
        <f t="shared" si="6"/>
        <v>0</v>
      </c>
      <c r="R62" s="639"/>
      <c r="S62" s="639"/>
      <c r="T62" s="582"/>
      <c r="U62" s="583"/>
      <c r="V62" s="584"/>
      <c r="W62" s="582"/>
      <c r="X62" s="583"/>
      <c r="Y62" s="584"/>
      <c r="Z62" s="582"/>
      <c r="AA62" s="583"/>
      <c r="AB62" s="584"/>
      <c r="AC62" s="582"/>
      <c r="AD62" s="583"/>
      <c r="AE62" s="586"/>
    </row>
    <row r="63" spans="1:31" ht="12.75" customHeight="1">
      <c r="A63" s="646"/>
      <c r="B63" s="647"/>
      <c r="C63" s="647"/>
      <c r="D63" s="648"/>
      <c r="E63" s="610" t="s">
        <v>1671</v>
      </c>
      <c r="F63" s="611"/>
      <c r="G63" s="636" t="s">
        <v>1661</v>
      </c>
      <c r="H63" s="637"/>
      <c r="I63" s="637"/>
      <c r="J63" s="638"/>
      <c r="K63" s="587">
        <f>SUM(南区!E48)</f>
        <v>3190</v>
      </c>
      <c r="L63" s="588"/>
      <c r="M63" s="589"/>
      <c r="N63" s="593">
        <f>SUM(南区!F48)</f>
        <v>0</v>
      </c>
      <c r="O63" s="594"/>
      <c r="P63" s="595"/>
      <c r="Q63" s="639">
        <f t="shared" si="6"/>
        <v>0</v>
      </c>
      <c r="R63" s="639"/>
      <c r="S63" s="639"/>
      <c r="T63" s="582"/>
      <c r="U63" s="583"/>
      <c r="V63" s="584"/>
      <c r="W63" s="582"/>
      <c r="X63" s="583"/>
      <c r="Y63" s="584"/>
      <c r="Z63" s="582"/>
      <c r="AA63" s="583"/>
      <c r="AB63" s="584"/>
      <c r="AC63" s="582"/>
      <c r="AD63" s="583"/>
      <c r="AE63" s="586"/>
    </row>
    <row r="64" spans="1:31" ht="12.75" customHeight="1">
      <c r="A64" s="646"/>
      <c r="B64" s="647"/>
      <c r="C64" s="647"/>
      <c r="D64" s="648"/>
      <c r="E64" s="610" t="s">
        <v>1672</v>
      </c>
      <c r="F64" s="611"/>
      <c r="G64" s="636" t="s">
        <v>1662</v>
      </c>
      <c r="H64" s="637"/>
      <c r="I64" s="637"/>
      <c r="J64" s="638"/>
      <c r="K64" s="587">
        <f>SUM(南区!E57)</f>
        <v>3860</v>
      </c>
      <c r="L64" s="588"/>
      <c r="M64" s="589"/>
      <c r="N64" s="593">
        <f>SUM(南区!F57)</f>
        <v>0</v>
      </c>
      <c r="O64" s="594"/>
      <c r="P64" s="595"/>
      <c r="Q64" s="639">
        <f t="shared" si="6"/>
        <v>0</v>
      </c>
      <c r="R64" s="639"/>
      <c r="S64" s="639"/>
      <c r="T64" s="582"/>
      <c r="U64" s="583"/>
      <c r="V64" s="584"/>
      <c r="W64" s="582"/>
      <c r="X64" s="583"/>
      <c r="Y64" s="584"/>
      <c r="Z64" s="582"/>
      <c r="AA64" s="583"/>
      <c r="AB64" s="584"/>
      <c r="AC64" s="582"/>
      <c r="AD64" s="583"/>
      <c r="AE64" s="586"/>
    </row>
    <row r="65" spans="1:31" ht="12.75" customHeight="1">
      <c r="A65" s="646"/>
      <c r="B65" s="647"/>
      <c r="C65" s="647"/>
      <c r="D65" s="648"/>
      <c r="E65" s="610" t="s">
        <v>1673</v>
      </c>
      <c r="F65" s="611"/>
      <c r="G65" s="636" t="s">
        <v>1663</v>
      </c>
      <c r="H65" s="637"/>
      <c r="I65" s="637"/>
      <c r="J65" s="638"/>
      <c r="K65" s="587">
        <f>SUM(南区!S19)</f>
        <v>6990</v>
      </c>
      <c r="L65" s="588"/>
      <c r="M65" s="589"/>
      <c r="N65" s="593">
        <f>SUM(南区!T19)</f>
        <v>0</v>
      </c>
      <c r="O65" s="594"/>
      <c r="P65" s="595"/>
      <c r="Q65" s="639">
        <f t="shared" si="6"/>
        <v>0</v>
      </c>
      <c r="R65" s="639"/>
      <c r="S65" s="639"/>
      <c r="T65" s="582"/>
      <c r="U65" s="583"/>
      <c r="V65" s="584"/>
      <c r="W65" s="582"/>
      <c r="X65" s="583"/>
      <c r="Y65" s="584"/>
      <c r="Z65" s="582"/>
      <c r="AA65" s="583"/>
      <c r="AB65" s="584"/>
      <c r="AC65" s="582"/>
      <c r="AD65" s="583"/>
      <c r="AE65" s="586"/>
    </row>
    <row r="66" spans="1:31" ht="12.75" customHeight="1">
      <c r="A66" s="646"/>
      <c r="B66" s="647"/>
      <c r="C66" s="647"/>
      <c r="D66" s="648"/>
      <c r="E66" s="610" t="s">
        <v>1674</v>
      </c>
      <c r="F66" s="611"/>
      <c r="G66" s="636" t="s">
        <v>1664</v>
      </c>
      <c r="H66" s="637"/>
      <c r="I66" s="637"/>
      <c r="J66" s="638"/>
      <c r="K66" s="587">
        <f>SUM(南区!S36)</f>
        <v>8830</v>
      </c>
      <c r="L66" s="588"/>
      <c r="M66" s="589"/>
      <c r="N66" s="593">
        <f>SUM(南区!T36)</f>
        <v>0</v>
      </c>
      <c r="O66" s="594"/>
      <c r="P66" s="595"/>
      <c r="Q66" s="639">
        <f t="shared" si="6"/>
        <v>0</v>
      </c>
      <c r="R66" s="639"/>
      <c r="S66" s="639"/>
      <c r="T66" s="582"/>
      <c r="U66" s="583"/>
      <c r="V66" s="584"/>
      <c r="W66" s="582"/>
      <c r="X66" s="583"/>
      <c r="Y66" s="584"/>
      <c r="Z66" s="582"/>
      <c r="AA66" s="583"/>
      <c r="AB66" s="584"/>
      <c r="AC66" s="582"/>
      <c r="AD66" s="583"/>
      <c r="AE66" s="586"/>
    </row>
    <row r="67" spans="1:31" ht="12.75" customHeight="1">
      <c r="A67" s="646"/>
      <c r="B67" s="647"/>
      <c r="C67" s="647"/>
      <c r="D67" s="648"/>
      <c r="E67" s="610" t="s">
        <v>1675</v>
      </c>
      <c r="F67" s="611"/>
      <c r="G67" s="636" t="s">
        <v>1665</v>
      </c>
      <c r="H67" s="637"/>
      <c r="I67" s="637"/>
      <c r="J67" s="638"/>
      <c r="K67" s="587">
        <f>SUM(南区!S43)</f>
        <v>2970</v>
      </c>
      <c r="L67" s="588"/>
      <c r="M67" s="589"/>
      <c r="N67" s="593">
        <f>SUM(南区!T43)</f>
        <v>0</v>
      </c>
      <c r="O67" s="594"/>
      <c r="P67" s="595"/>
      <c r="Q67" s="639">
        <f t="shared" si="6"/>
        <v>0</v>
      </c>
      <c r="R67" s="639"/>
      <c r="S67" s="639"/>
      <c r="T67" s="582"/>
      <c r="U67" s="583"/>
      <c r="V67" s="584"/>
      <c r="W67" s="582"/>
      <c r="X67" s="583"/>
      <c r="Y67" s="584"/>
      <c r="Z67" s="582"/>
      <c r="AA67" s="583"/>
      <c r="AB67" s="584"/>
      <c r="AC67" s="582"/>
      <c r="AD67" s="583"/>
      <c r="AE67" s="586"/>
    </row>
    <row r="68" spans="1:31" ht="12.75" customHeight="1">
      <c r="A68" s="649"/>
      <c r="B68" s="647"/>
      <c r="C68" s="647"/>
      <c r="D68" s="648"/>
      <c r="E68" s="628" t="s">
        <v>1676</v>
      </c>
      <c r="F68" s="629"/>
      <c r="G68" s="786" t="s">
        <v>1666</v>
      </c>
      <c r="H68" s="787"/>
      <c r="I68" s="787"/>
      <c r="J68" s="788"/>
      <c r="K68" s="587">
        <f>SUM(南区!S48)</f>
        <v>2980</v>
      </c>
      <c r="L68" s="588"/>
      <c r="M68" s="589"/>
      <c r="N68" s="593">
        <f>SUM(南区!T48)</f>
        <v>0</v>
      </c>
      <c r="O68" s="594"/>
      <c r="P68" s="595"/>
      <c r="Q68" s="639">
        <f>N68/K68</f>
        <v>0</v>
      </c>
      <c r="R68" s="639"/>
      <c r="S68" s="639"/>
      <c r="T68" s="582"/>
      <c r="U68" s="583"/>
      <c r="V68" s="584"/>
      <c r="W68" s="582"/>
      <c r="X68" s="583"/>
      <c r="Y68" s="584"/>
      <c r="Z68" s="582"/>
      <c r="AA68" s="583"/>
      <c r="AB68" s="584"/>
      <c r="AC68" s="582"/>
      <c r="AD68" s="583"/>
      <c r="AE68" s="586"/>
    </row>
    <row r="69" spans="1:31" ht="12.75" customHeight="1">
      <c r="A69" s="650"/>
      <c r="B69" s="651"/>
      <c r="C69" s="651"/>
      <c r="D69" s="652"/>
      <c r="E69" s="662" t="s">
        <v>65</v>
      </c>
      <c r="F69" s="662"/>
      <c r="G69" s="662"/>
      <c r="H69" s="662"/>
      <c r="I69" s="662"/>
      <c r="J69" s="662"/>
      <c r="K69" s="663">
        <f>SUM(K59:M68)</f>
        <v>45990</v>
      </c>
      <c r="L69" s="664"/>
      <c r="M69" s="665"/>
      <c r="N69" s="596">
        <f>SUM(N59:P68)</f>
        <v>0</v>
      </c>
      <c r="O69" s="597"/>
      <c r="P69" s="598"/>
      <c r="Q69" s="599">
        <f>N69/K69</f>
        <v>0</v>
      </c>
      <c r="R69" s="599"/>
      <c r="S69" s="599"/>
      <c r="T69" s="606"/>
      <c r="U69" s="607"/>
      <c r="V69" s="608"/>
      <c r="W69" s="606"/>
      <c r="X69" s="607"/>
      <c r="Y69" s="608"/>
      <c r="Z69" s="606"/>
      <c r="AA69" s="607"/>
      <c r="AB69" s="608"/>
      <c r="AC69" s="606"/>
      <c r="AD69" s="607"/>
      <c r="AE69" s="609"/>
    </row>
    <row r="70" spans="1:31" ht="12.75" customHeight="1">
      <c r="A70" s="643" t="s">
        <v>1743</v>
      </c>
      <c r="B70" s="644"/>
      <c r="C70" s="644"/>
      <c r="D70" s="645"/>
      <c r="E70" s="653" t="s">
        <v>1683</v>
      </c>
      <c r="F70" s="654"/>
      <c r="G70" s="659" t="s">
        <v>1677</v>
      </c>
      <c r="H70" s="660"/>
      <c r="I70" s="660"/>
      <c r="J70" s="661"/>
      <c r="K70" s="717">
        <f>SUM(城南区!E14)</f>
        <v>3450</v>
      </c>
      <c r="L70" s="718"/>
      <c r="M70" s="719"/>
      <c r="N70" s="824">
        <f>SUM(城南区!F14)</f>
        <v>0</v>
      </c>
      <c r="O70" s="825"/>
      <c r="P70" s="826"/>
      <c r="Q70" s="692">
        <f>N70/K70</f>
        <v>0</v>
      </c>
      <c r="R70" s="692"/>
      <c r="S70" s="692"/>
      <c r="T70" s="633"/>
      <c r="U70" s="634"/>
      <c r="V70" s="635"/>
      <c r="W70" s="633"/>
      <c r="X70" s="634"/>
      <c r="Y70" s="635"/>
      <c r="Z70" s="633"/>
      <c r="AA70" s="634"/>
      <c r="AB70" s="635"/>
      <c r="AC70" s="633"/>
      <c r="AD70" s="634"/>
      <c r="AE70" s="699"/>
    </row>
    <row r="71" spans="1:31" ht="12.75" customHeight="1">
      <c r="A71" s="646"/>
      <c r="B71" s="647"/>
      <c r="C71" s="647"/>
      <c r="D71" s="648"/>
      <c r="E71" s="672" t="s">
        <v>1684</v>
      </c>
      <c r="F71" s="673"/>
      <c r="G71" s="669" t="s">
        <v>1678</v>
      </c>
      <c r="H71" s="670"/>
      <c r="I71" s="670"/>
      <c r="J71" s="671"/>
      <c r="K71" s="587">
        <f>SUM(城南区!E30)</f>
        <v>7300</v>
      </c>
      <c r="L71" s="588"/>
      <c r="M71" s="589"/>
      <c r="N71" s="593">
        <f>SUM(城南区!F30)</f>
        <v>0</v>
      </c>
      <c r="O71" s="594"/>
      <c r="P71" s="595"/>
      <c r="Q71" s="639">
        <f t="shared" ref="Q71:Q74" si="7">N71/K71</f>
        <v>0</v>
      </c>
      <c r="R71" s="639"/>
      <c r="S71" s="639"/>
      <c r="T71" s="582"/>
      <c r="U71" s="583"/>
      <c r="V71" s="584"/>
      <c r="W71" s="582"/>
      <c r="X71" s="583"/>
      <c r="Y71" s="584"/>
      <c r="Z71" s="582"/>
      <c r="AA71" s="583"/>
      <c r="AB71" s="584"/>
      <c r="AC71" s="582"/>
      <c r="AD71" s="583"/>
      <c r="AE71" s="586"/>
    </row>
    <row r="72" spans="1:31" ht="12.75" customHeight="1">
      <c r="A72" s="646"/>
      <c r="B72" s="647"/>
      <c r="C72" s="647"/>
      <c r="D72" s="648"/>
      <c r="E72" s="672" t="s">
        <v>1685</v>
      </c>
      <c r="F72" s="673"/>
      <c r="G72" s="669" t="s">
        <v>1679</v>
      </c>
      <c r="H72" s="670"/>
      <c r="I72" s="670"/>
      <c r="J72" s="671"/>
      <c r="K72" s="587">
        <f>SUM(城南区!E36)</f>
        <v>2490</v>
      </c>
      <c r="L72" s="588"/>
      <c r="M72" s="589"/>
      <c r="N72" s="593">
        <f>SUM(城南区!F36)</f>
        <v>0</v>
      </c>
      <c r="O72" s="594"/>
      <c r="P72" s="595"/>
      <c r="Q72" s="639">
        <f t="shared" si="7"/>
        <v>0</v>
      </c>
      <c r="R72" s="639"/>
      <c r="S72" s="639"/>
      <c r="T72" s="582"/>
      <c r="U72" s="583"/>
      <c r="V72" s="584"/>
      <c r="W72" s="582"/>
      <c r="X72" s="583"/>
      <c r="Y72" s="584"/>
      <c r="Z72" s="582"/>
      <c r="AA72" s="583"/>
      <c r="AB72" s="584"/>
      <c r="AC72" s="582"/>
      <c r="AD72" s="583"/>
      <c r="AE72" s="586"/>
    </row>
    <row r="73" spans="1:31" ht="12.75" customHeight="1">
      <c r="A73" s="646"/>
      <c r="B73" s="647"/>
      <c r="C73" s="647"/>
      <c r="D73" s="648"/>
      <c r="E73" s="672" t="s">
        <v>1686</v>
      </c>
      <c r="F73" s="673"/>
      <c r="G73" s="669" t="s">
        <v>1680</v>
      </c>
      <c r="H73" s="670"/>
      <c r="I73" s="670"/>
      <c r="J73" s="671"/>
      <c r="K73" s="587">
        <f>SUM(城南区!E42)</f>
        <v>1810</v>
      </c>
      <c r="L73" s="588"/>
      <c r="M73" s="589"/>
      <c r="N73" s="593">
        <f>SUM(城南区!F42)</f>
        <v>0</v>
      </c>
      <c r="O73" s="594"/>
      <c r="P73" s="595"/>
      <c r="Q73" s="639">
        <f t="shared" si="7"/>
        <v>0</v>
      </c>
      <c r="R73" s="639"/>
      <c r="S73" s="639"/>
      <c r="T73" s="582"/>
      <c r="U73" s="583"/>
      <c r="V73" s="584"/>
      <c r="W73" s="582"/>
      <c r="X73" s="583"/>
      <c r="Y73" s="584"/>
      <c r="Z73" s="582"/>
      <c r="AA73" s="583"/>
      <c r="AB73" s="584"/>
      <c r="AC73" s="582"/>
      <c r="AD73" s="583"/>
      <c r="AE73" s="586"/>
    </row>
    <row r="74" spans="1:31" ht="12.75" customHeight="1">
      <c r="A74" s="646"/>
      <c r="B74" s="647"/>
      <c r="C74" s="647"/>
      <c r="D74" s="648"/>
      <c r="E74" s="672" t="s">
        <v>1687</v>
      </c>
      <c r="F74" s="673"/>
      <c r="G74" s="669" t="s">
        <v>1681</v>
      </c>
      <c r="H74" s="670"/>
      <c r="I74" s="670"/>
      <c r="J74" s="671"/>
      <c r="K74" s="587">
        <f>SUM(城南区!S10)</f>
        <v>1370</v>
      </c>
      <c r="L74" s="588"/>
      <c r="M74" s="589"/>
      <c r="N74" s="593">
        <f>SUM(城南区!T10)</f>
        <v>0</v>
      </c>
      <c r="O74" s="594"/>
      <c r="P74" s="595"/>
      <c r="Q74" s="639">
        <f t="shared" si="7"/>
        <v>0</v>
      </c>
      <c r="R74" s="639"/>
      <c r="S74" s="639"/>
      <c r="T74" s="582"/>
      <c r="U74" s="583"/>
      <c r="V74" s="584"/>
      <c r="W74" s="582"/>
      <c r="X74" s="583"/>
      <c r="Y74" s="584"/>
      <c r="Z74" s="582"/>
      <c r="AA74" s="583"/>
      <c r="AB74" s="584"/>
      <c r="AC74" s="582"/>
      <c r="AD74" s="583"/>
      <c r="AE74" s="586"/>
    </row>
    <row r="75" spans="1:31" ht="12.75" customHeight="1">
      <c r="A75" s="649"/>
      <c r="B75" s="647"/>
      <c r="C75" s="647"/>
      <c r="D75" s="648"/>
      <c r="E75" s="672" t="s">
        <v>1688</v>
      </c>
      <c r="F75" s="673"/>
      <c r="G75" s="669" t="s">
        <v>1682</v>
      </c>
      <c r="H75" s="670"/>
      <c r="I75" s="670"/>
      <c r="J75" s="671"/>
      <c r="K75" s="587">
        <f>SUM(城南区!S13)</f>
        <v>560</v>
      </c>
      <c r="L75" s="588"/>
      <c r="M75" s="589"/>
      <c r="N75" s="593">
        <f>SUM(城南区!T13)</f>
        <v>0</v>
      </c>
      <c r="O75" s="594"/>
      <c r="P75" s="595"/>
      <c r="Q75" s="639">
        <f>N75/K75</f>
        <v>0</v>
      </c>
      <c r="R75" s="639"/>
      <c r="S75" s="639"/>
      <c r="T75" s="582"/>
      <c r="U75" s="583"/>
      <c r="V75" s="584"/>
      <c r="W75" s="582"/>
      <c r="X75" s="583"/>
      <c r="Y75" s="584"/>
      <c r="Z75" s="582"/>
      <c r="AA75" s="583"/>
      <c r="AB75" s="584"/>
      <c r="AC75" s="582"/>
      <c r="AD75" s="583"/>
      <c r="AE75" s="586"/>
    </row>
    <row r="76" spans="1:31" ht="12.75" customHeight="1">
      <c r="A76" s="650"/>
      <c r="B76" s="651"/>
      <c r="C76" s="651"/>
      <c r="D76" s="652"/>
      <c r="E76" s="662" t="s">
        <v>65</v>
      </c>
      <c r="F76" s="662"/>
      <c r="G76" s="662"/>
      <c r="H76" s="662"/>
      <c r="I76" s="662"/>
      <c r="J76" s="662"/>
      <c r="K76" s="663">
        <f>SUM(K70:M75)</f>
        <v>16980</v>
      </c>
      <c r="L76" s="664"/>
      <c r="M76" s="665"/>
      <c r="N76" s="677">
        <f>SUM(N70:P75)</f>
        <v>0</v>
      </c>
      <c r="O76" s="678"/>
      <c r="P76" s="679"/>
      <c r="Q76" s="599">
        <f>N76/K76</f>
        <v>0</v>
      </c>
      <c r="R76" s="599"/>
      <c r="S76" s="599"/>
      <c r="T76" s="655"/>
      <c r="U76" s="656"/>
      <c r="V76" s="657"/>
      <c r="W76" s="655"/>
      <c r="X76" s="656"/>
      <c r="Y76" s="657"/>
      <c r="Z76" s="655"/>
      <c r="AA76" s="656"/>
      <c r="AB76" s="657"/>
      <c r="AC76" s="655"/>
      <c r="AD76" s="656"/>
      <c r="AE76" s="658"/>
    </row>
    <row r="77" spans="1:31" ht="12.75" customHeight="1">
      <c r="A77" s="643" t="s">
        <v>1744</v>
      </c>
      <c r="B77" s="644"/>
      <c r="C77" s="644"/>
      <c r="D77" s="645"/>
      <c r="E77" s="816" t="s">
        <v>1700</v>
      </c>
      <c r="F77" s="645"/>
      <c r="G77" s="817" t="s">
        <v>1689</v>
      </c>
      <c r="H77" s="818"/>
      <c r="I77" s="818"/>
      <c r="J77" s="819"/>
      <c r="K77" s="831">
        <f>SUM('早良区 '!E16:E16)</f>
        <v>4130</v>
      </c>
      <c r="L77" s="832"/>
      <c r="M77" s="833"/>
      <c r="N77" s="828">
        <f>SUM('早良区 '!F16:G16)</f>
        <v>0</v>
      </c>
      <c r="O77" s="829"/>
      <c r="P77" s="830"/>
      <c r="Q77" s="716">
        <f>N77/K77</f>
        <v>0</v>
      </c>
      <c r="R77" s="716"/>
      <c r="S77" s="716"/>
      <c r="T77" s="579"/>
      <c r="U77" s="580"/>
      <c r="V77" s="585"/>
      <c r="W77" s="579"/>
      <c r="X77" s="580"/>
      <c r="Y77" s="585"/>
      <c r="Z77" s="579"/>
      <c r="AA77" s="580"/>
      <c r="AB77" s="585"/>
      <c r="AC77" s="579"/>
      <c r="AD77" s="580"/>
      <c r="AE77" s="581"/>
    </row>
    <row r="78" spans="1:31" ht="12.75" customHeight="1">
      <c r="A78" s="646"/>
      <c r="B78" s="647"/>
      <c r="C78" s="647"/>
      <c r="D78" s="648"/>
      <c r="E78" s="610" t="s">
        <v>1701</v>
      </c>
      <c r="F78" s="611"/>
      <c r="G78" s="612" t="s">
        <v>1690</v>
      </c>
      <c r="H78" s="613"/>
      <c r="I78" s="613"/>
      <c r="J78" s="614"/>
      <c r="K78" s="587">
        <f>SUM('早良区 '!E28:E28)</f>
        <v>5360</v>
      </c>
      <c r="L78" s="588"/>
      <c r="M78" s="589"/>
      <c r="N78" s="593">
        <f>SUM('早良区 '!F28:G28)</f>
        <v>0</v>
      </c>
      <c r="O78" s="594"/>
      <c r="P78" s="595"/>
      <c r="Q78" s="618">
        <f>N78/K78</f>
        <v>0</v>
      </c>
      <c r="R78" s="618"/>
      <c r="S78" s="618"/>
      <c r="T78" s="582"/>
      <c r="U78" s="583"/>
      <c r="V78" s="584"/>
      <c r="W78" s="582"/>
      <c r="X78" s="583"/>
      <c r="Y78" s="584"/>
      <c r="Z78" s="582"/>
      <c r="AA78" s="583"/>
      <c r="AB78" s="584"/>
      <c r="AC78" s="582"/>
      <c r="AD78" s="583"/>
      <c r="AE78" s="586"/>
    </row>
    <row r="79" spans="1:31" ht="12.75" customHeight="1">
      <c r="A79" s="646"/>
      <c r="B79" s="647"/>
      <c r="C79" s="647"/>
      <c r="D79" s="648"/>
      <c r="E79" s="610" t="s">
        <v>1702</v>
      </c>
      <c r="F79" s="611"/>
      <c r="G79" s="612" t="s">
        <v>1691</v>
      </c>
      <c r="H79" s="613"/>
      <c r="I79" s="613"/>
      <c r="J79" s="614"/>
      <c r="K79" s="587">
        <f>SUM('早良区 '!E39:E39)</f>
        <v>4590</v>
      </c>
      <c r="L79" s="588"/>
      <c r="M79" s="589"/>
      <c r="N79" s="593">
        <f>SUM('早良区 '!F39:G39)</f>
        <v>0</v>
      </c>
      <c r="O79" s="594"/>
      <c r="P79" s="595"/>
      <c r="Q79" s="618">
        <f t="shared" ref="Q79:Q85" si="8">N79/K79</f>
        <v>0</v>
      </c>
      <c r="R79" s="618"/>
      <c r="S79" s="618"/>
      <c r="T79" s="582"/>
      <c r="U79" s="583"/>
      <c r="V79" s="584"/>
      <c r="W79" s="582"/>
      <c r="X79" s="583"/>
      <c r="Y79" s="584"/>
      <c r="Z79" s="582"/>
      <c r="AA79" s="583"/>
      <c r="AB79" s="584"/>
      <c r="AC79" s="582"/>
      <c r="AD79" s="583"/>
      <c r="AE79" s="586"/>
    </row>
    <row r="80" spans="1:31" ht="12.75" customHeight="1">
      <c r="A80" s="646"/>
      <c r="B80" s="647"/>
      <c r="C80" s="647"/>
      <c r="D80" s="648"/>
      <c r="E80" s="610" t="s">
        <v>1703</v>
      </c>
      <c r="F80" s="611"/>
      <c r="G80" s="612" t="s">
        <v>1692</v>
      </c>
      <c r="H80" s="613"/>
      <c r="I80" s="613"/>
      <c r="J80" s="614"/>
      <c r="K80" s="587">
        <f>SUM('早良区 '!E49:E49)</f>
        <v>3590</v>
      </c>
      <c r="L80" s="588"/>
      <c r="M80" s="589"/>
      <c r="N80" s="593">
        <f>SUM('早良区 '!F49:G49)</f>
        <v>0</v>
      </c>
      <c r="O80" s="594"/>
      <c r="P80" s="595"/>
      <c r="Q80" s="618">
        <f t="shared" si="8"/>
        <v>0</v>
      </c>
      <c r="R80" s="618"/>
      <c r="S80" s="618"/>
      <c r="T80" s="582"/>
      <c r="U80" s="583"/>
      <c r="V80" s="584"/>
      <c r="W80" s="582"/>
      <c r="X80" s="583"/>
      <c r="Y80" s="584"/>
      <c r="Z80" s="582"/>
      <c r="AA80" s="583"/>
      <c r="AB80" s="584"/>
      <c r="AC80" s="582"/>
      <c r="AD80" s="583"/>
      <c r="AE80" s="586"/>
    </row>
    <row r="81" spans="1:31" ht="12.75" customHeight="1">
      <c r="A81" s="646"/>
      <c r="B81" s="647"/>
      <c r="C81" s="647"/>
      <c r="D81" s="648"/>
      <c r="E81" s="610" t="s">
        <v>1704</v>
      </c>
      <c r="F81" s="611"/>
      <c r="G81" s="612" t="s">
        <v>1693</v>
      </c>
      <c r="H81" s="613"/>
      <c r="I81" s="613"/>
      <c r="J81" s="614"/>
      <c r="K81" s="587">
        <f>SUM('早良区 '!E58:E58)</f>
        <v>3370</v>
      </c>
      <c r="L81" s="588"/>
      <c r="M81" s="589"/>
      <c r="N81" s="593">
        <f>SUM('早良区 '!F58:G58)</f>
        <v>0</v>
      </c>
      <c r="O81" s="594"/>
      <c r="P81" s="595"/>
      <c r="Q81" s="618">
        <f t="shared" si="8"/>
        <v>0</v>
      </c>
      <c r="R81" s="618"/>
      <c r="S81" s="618"/>
      <c r="T81" s="582"/>
      <c r="U81" s="583"/>
      <c r="V81" s="584"/>
      <c r="W81" s="582"/>
      <c r="X81" s="583"/>
      <c r="Y81" s="584"/>
      <c r="Z81" s="582"/>
      <c r="AA81" s="583"/>
      <c r="AB81" s="584"/>
      <c r="AC81" s="582"/>
      <c r="AD81" s="583"/>
      <c r="AE81" s="586"/>
    </row>
    <row r="82" spans="1:31" ht="12.75" customHeight="1">
      <c r="A82" s="646"/>
      <c r="B82" s="647"/>
      <c r="C82" s="647"/>
      <c r="D82" s="648"/>
      <c r="E82" s="610" t="s">
        <v>1705</v>
      </c>
      <c r="F82" s="611"/>
      <c r="G82" s="612" t="s">
        <v>1694</v>
      </c>
      <c r="H82" s="613"/>
      <c r="I82" s="613"/>
      <c r="J82" s="614"/>
      <c r="K82" s="587">
        <f>SUM('早良区 '!S14:S14)</f>
        <v>3940</v>
      </c>
      <c r="L82" s="588"/>
      <c r="M82" s="589"/>
      <c r="N82" s="593">
        <f>SUM('早良区 '!T14:U14)</f>
        <v>0</v>
      </c>
      <c r="O82" s="594"/>
      <c r="P82" s="595"/>
      <c r="Q82" s="618">
        <f t="shared" si="8"/>
        <v>0</v>
      </c>
      <c r="R82" s="618"/>
      <c r="S82" s="618"/>
      <c r="T82" s="582"/>
      <c r="U82" s="583"/>
      <c r="V82" s="584"/>
      <c r="W82" s="582"/>
      <c r="X82" s="583"/>
      <c r="Y82" s="584"/>
      <c r="Z82" s="582"/>
      <c r="AA82" s="583"/>
      <c r="AB82" s="584"/>
      <c r="AC82" s="582"/>
      <c r="AD82" s="583"/>
      <c r="AE82" s="586"/>
    </row>
    <row r="83" spans="1:31" ht="12.75" customHeight="1">
      <c r="A83" s="646"/>
      <c r="B83" s="647"/>
      <c r="C83" s="647"/>
      <c r="D83" s="648"/>
      <c r="E83" s="610" t="s">
        <v>1706</v>
      </c>
      <c r="F83" s="611"/>
      <c r="G83" s="612" t="s">
        <v>1695</v>
      </c>
      <c r="H83" s="613"/>
      <c r="I83" s="613"/>
      <c r="J83" s="614"/>
      <c r="K83" s="587">
        <f>SUM('早良区 '!S28:S28)</f>
        <v>6390</v>
      </c>
      <c r="L83" s="588"/>
      <c r="M83" s="589"/>
      <c r="N83" s="593">
        <f>SUM('早良区 '!T28:U28)</f>
        <v>0</v>
      </c>
      <c r="O83" s="594"/>
      <c r="P83" s="595"/>
      <c r="Q83" s="618">
        <f t="shared" si="8"/>
        <v>0</v>
      </c>
      <c r="R83" s="618"/>
      <c r="S83" s="618"/>
      <c r="T83" s="582"/>
      <c r="U83" s="583"/>
      <c r="V83" s="584"/>
      <c r="W83" s="582"/>
      <c r="X83" s="583"/>
      <c r="Y83" s="584"/>
      <c r="Z83" s="582"/>
      <c r="AA83" s="583"/>
      <c r="AB83" s="584"/>
      <c r="AC83" s="582"/>
      <c r="AD83" s="583"/>
      <c r="AE83" s="586"/>
    </row>
    <row r="84" spans="1:31" ht="12.75" customHeight="1">
      <c r="A84" s="646"/>
      <c r="B84" s="647"/>
      <c r="C84" s="647"/>
      <c r="D84" s="648"/>
      <c r="E84" s="610" t="s">
        <v>1707</v>
      </c>
      <c r="F84" s="611"/>
      <c r="G84" s="612" t="s">
        <v>1696</v>
      </c>
      <c r="H84" s="613"/>
      <c r="I84" s="613"/>
      <c r="J84" s="614"/>
      <c r="K84" s="587">
        <f>SUM('早良区 '!S37:S37)</f>
        <v>3410</v>
      </c>
      <c r="L84" s="588"/>
      <c r="M84" s="589"/>
      <c r="N84" s="593">
        <f>SUM('早良区 '!T37:U37)</f>
        <v>0</v>
      </c>
      <c r="O84" s="594"/>
      <c r="P84" s="595"/>
      <c r="Q84" s="618">
        <f t="shared" si="8"/>
        <v>0</v>
      </c>
      <c r="R84" s="618"/>
      <c r="S84" s="618"/>
      <c r="T84" s="582"/>
      <c r="U84" s="583"/>
      <c r="V84" s="584"/>
      <c r="W84" s="582"/>
      <c r="X84" s="583"/>
      <c r="Y84" s="584"/>
      <c r="Z84" s="582"/>
      <c r="AA84" s="583"/>
      <c r="AB84" s="584"/>
      <c r="AC84" s="582"/>
      <c r="AD84" s="583"/>
      <c r="AE84" s="586"/>
    </row>
    <row r="85" spans="1:31" ht="12.75" customHeight="1">
      <c r="A85" s="646"/>
      <c r="B85" s="647"/>
      <c r="C85" s="647"/>
      <c r="D85" s="648"/>
      <c r="E85" s="610" t="s">
        <v>1708</v>
      </c>
      <c r="F85" s="611"/>
      <c r="G85" s="612" t="s">
        <v>1697</v>
      </c>
      <c r="H85" s="613"/>
      <c r="I85" s="613"/>
      <c r="J85" s="614"/>
      <c r="K85" s="587">
        <f>SUM('早良区 '!S50:S50)</f>
        <v>5140</v>
      </c>
      <c r="L85" s="588"/>
      <c r="M85" s="589"/>
      <c r="N85" s="593">
        <f>SUM('早良区 '!T50:U50)</f>
        <v>0</v>
      </c>
      <c r="O85" s="594"/>
      <c r="P85" s="595"/>
      <c r="Q85" s="618">
        <f t="shared" si="8"/>
        <v>0</v>
      </c>
      <c r="R85" s="618"/>
      <c r="S85" s="618"/>
      <c r="T85" s="582"/>
      <c r="U85" s="583"/>
      <c r="V85" s="584"/>
      <c r="W85" s="582"/>
      <c r="X85" s="583"/>
      <c r="Y85" s="584"/>
      <c r="Z85" s="582"/>
      <c r="AA85" s="583"/>
      <c r="AB85" s="584"/>
      <c r="AC85" s="582"/>
      <c r="AD85" s="583"/>
      <c r="AE85" s="586"/>
    </row>
    <row r="86" spans="1:31" ht="12.75" customHeight="1">
      <c r="A86" s="649"/>
      <c r="B86" s="647"/>
      <c r="C86" s="647"/>
      <c r="D86" s="648"/>
      <c r="E86" s="610" t="s">
        <v>1709</v>
      </c>
      <c r="F86" s="611"/>
      <c r="G86" s="612" t="s">
        <v>1698</v>
      </c>
      <c r="H86" s="613"/>
      <c r="I86" s="613"/>
      <c r="J86" s="614"/>
      <c r="K86" s="587">
        <f>SUM('早良区 '!S58)</f>
        <v>2520</v>
      </c>
      <c r="L86" s="588"/>
      <c r="M86" s="589"/>
      <c r="N86" s="813">
        <f>SUM('早良区 '!T58)</f>
        <v>0</v>
      </c>
      <c r="O86" s="814"/>
      <c r="P86" s="815"/>
      <c r="Q86" s="618">
        <f>N86/K86</f>
        <v>0</v>
      </c>
      <c r="R86" s="618"/>
      <c r="S86" s="618"/>
      <c r="T86" s="603"/>
      <c r="U86" s="604"/>
      <c r="V86" s="605"/>
      <c r="W86" s="603"/>
      <c r="X86" s="604"/>
      <c r="Y86" s="605"/>
      <c r="Z86" s="603"/>
      <c r="AA86" s="604"/>
      <c r="AB86" s="605"/>
      <c r="AC86" s="603"/>
      <c r="AD86" s="604"/>
      <c r="AE86" s="812"/>
    </row>
    <row r="87" spans="1:31" ht="12.75" customHeight="1">
      <c r="A87" s="649"/>
      <c r="B87" s="647"/>
      <c r="C87" s="647"/>
      <c r="D87" s="648"/>
      <c r="E87" s="628" t="s">
        <v>1710</v>
      </c>
      <c r="F87" s="629"/>
      <c r="G87" s="630" t="s">
        <v>1699</v>
      </c>
      <c r="H87" s="631"/>
      <c r="I87" s="631"/>
      <c r="J87" s="632"/>
      <c r="K87" s="590">
        <f>SUM('早良区 '!S63)</f>
        <v>1850</v>
      </c>
      <c r="L87" s="591"/>
      <c r="M87" s="592"/>
      <c r="N87" s="640">
        <f>SUM('早良区 '!T63)</f>
        <v>0</v>
      </c>
      <c r="O87" s="641"/>
      <c r="P87" s="642"/>
      <c r="Q87" s="834">
        <f>N87/K87</f>
        <v>0</v>
      </c>
      <c r="R87" s="834"/>
      <c r="S87" s="834"/>
      <c r="T87" s="600"/>
      <c r="U87" s="601"/>
      <c r="V87" s="602"/>
      <c r="W87" s="600"/>
      <c r="X87" s="601"/>
      <c r="Y87" s="602"/>
      <c r="Z87" s="600"/>
      <c r="AA87" s="601"/>
      <c r="AB87" s="602"/>
      <c r="AC87" s="600"/>
      <c r="AD87" s="601"/>
      <c r="AE87" s="823"/>
    </row>
    <row r="88" spans="1:31" ht="12.75" customHeight="1">
      <c r="A88" s="650"/>
      <c r="B88" s="651"/>
      <c r="C88" s="651"/>
      <c r="D88" s="652"/>
      <c r="E88" s="662" t="s">
        <v>65</v>
      </c>
      <c r="F88" s="662"/>
      <c r="G88" s="662"/>
      <c r="H88" s="662"/>
      <c r="I88" s="662"/>
      <c r="J88" s="662"/>
      <c r="K88" s="663">
        <f>SUM(K77:M87)</f>
        <v>44290</v>
      </c>
      <c r="L88" s="664"/>
      <c r="M88" s="665"/>
      <c r="N88" s="596">
        <f>SUM(N77:P87)</f>
        <v>0</v>
      </c>
      <c r="O88" s="597"/>
      <c r="P88" s="598"/>
      <c r="Q88" s="599">
        <f>N88/K88</f>
        <v>0</v>
      </c>
      <c r="R88" s="599"/>
      <c r="S88" s="599"/>
      <c r="T88" s="606"/>
      <c r="U88" s="607"/>
      <c r="V88" s="608"/>
      <c r="W88" s="606"/>
      <c r="X88" s="607"/>
      <c r="Y88" s="608"/>
      <c r="Z88" s="606"/>
      <c r="AA88" s="607"/>
      <c r="AB88" s="608"/>
      <c r="AC88" s="606"/>
      <c r="AD88" s="607"/>
      <c r="AE88" s="609"/>
    </row>
    <row r="89" spans="1:31" ht="12.75" customHeight="1">
      <c r="A89" s="643" t="s">
        <v>1745</v>
      </c>
      <c r="B89" s="644"/>
      <c r="C89" s="644"/>
      <c r="D89" s="645"/>
      <c r="E89" s="816" t="s">
        <v>1722</v>
      </c>
      <c r="F89" s="645"/>
      <c r="G89" s="817" t="s">
        <v>1711</v>
      </c>
      <c r="H89" s="818"/>
      <c r="I89" s="818"/>
      <c r="J89" s="819"/>
      <c r="K89" s="717">
        <f>SUM(西区!E13)</f>
        <v>3930</v>
      </c>
      <c r="L89" s="718"/>
      <c r="M89" s="719"/>
      <c r="N89" s="824">
        <f>SUM(西区!F13)</f>
        <v>0</v>
      </c>
      <c r="O89" s="825"/>
      <c r="P89" s="826"/>
      <c r="Q89" s="692">
        <f>N89/K89</f>
        <v>0</v>
      </c>
      <c r="R89" s="692"/>
      <c r="S89" s="692"/>
      <c r="T89" s="633"/>
      <c r="U89" s="634"/>
      <c r="V89" s="635"/>
      <c r="W89" s="633"/>
      <c r="X89" s="634"/>
      <c r="Y89" s="635"/>
      <c r="Z89" s="633"/>
      <c r="AA89" s="634"/>
      <c r="AB89" s="635"/>
      <c r="AC89" s="633"/>
      <c r="AD89" s="634"/>
      <c r="AE89" s="699"/>
    </row>
    <row r="90" spans="1:31" ht="12.75" customHeight="1">
      <c r="A90" s="646"/>
      <c r="B90" s="647"/>
      <c r="C90" s="647"/>
      <c r="D90" s="648"/>
      <c r="E90" s="610" t="s">
        <v>1723</v>
      </c>
      <c r="F90" s="611"/>
      <c r="G90" s="612" t="s">
        <v>1712</v>
      </c>
      <c r="H90" s="613"/>
      <c r="I90" s="613"/>
      <c r="J90" s="614"/>
      <c r="K90" s="587">
        <f>SUM(西区!E22)</f>
        <v>3710</v>
      </c>
      <c r="L90" s="588"/>
      <c r="M90" s="589"/>
      <c r="N90" s="593">
        <f>SUM(西区!F22)</f>
        <v>0</v>
      </c>
      <c r="O90" s="594"/>
      <c r="P90" s="595"/>
      <c r="Q90" s="618">
        <f t="shared" ref="Q90:Q97" si="9">N90/K90</f>
        <v>0</v>
      </c>
      <c r="R90" s="618"/>
      <c r="S90" s="618"/>
      <c r="T90" s="582"/>
      <c r="U90" s="583"/>
      <c r="V90" s="584"/>
      <c r="W90" s="582"/>
      <c r="X90" s="583"/>
      <c r="Y90" s="584"/>
      <c r="Z90" s="582"/>
      <c r="AA90" s="583"/>
      <c r="AB90" s="584"/>
      <c r="AC90" s="582"/>
      <c r="AD90" s="583"/>
      <c r="AE90" s="586"/>
    </row>
    <row r="91" spans="1:31" ht="12.75" customHeight="1">
      <c r="A91" s="646"/>
      <c r="B91" s="647"/>
      <c r="C91" s="647"/>
      <c r="D91" s="648"/>
      <c r="E91" s="610" t="s">
        <v>1724</v>
      </c>
      <c r="F91" s="611"/>
      <c r="G91" s="612" t="s">
        <v>1713</v>
      </c>
      <c r="H91" s="613"/>
      <c r="I91" s="613"/>
      <c r="J91" s="614"/>
      <c r="K91" s="587">
        <f>SUM(西区!E37)</f>
        <v>6880</v>
      </c>
      <c r="L91" s="588"/>
      <c r="M91" s="589"/>
      <c r="N91" s="593">
        <f>SUM(西区!F37)</f>
        <v>0</v>
      </c>
      <c r="O91" s="594"/>
      <c r="P91" s="595"/>
      <c r="Q91" s="618">
        <f t="shared" si="9"/>
        <v>0</v>
      </c>
      <c r="R91" s="618"/>
      <c r="S91" s="618"/>
      <c r="T91" s="582"/>
      <c r="U91" s="583"/>
      <c r="V91" s="584"/>
      <c r="W91" s="582"/>
      <c r="X91" s="583"/>
      <c r="Y91" s="584"/>
      <c r="Z91" s="582"/>
      <c r="AA91" s="583"/>
      <c r="AB91" s="584"/>
      <c r="AC91" s="582"/>
      <c r="AD91" s="583"/>
      <c r="AE91" s="586"/>
    </row>
    <row r="92" spans="1:31" ht="12.75" customHeight="1">
      <c r="A92" s="646"/>
      <c r="B92" s="647"/>
      <c r="C92" s="647"/>
      <c r="D92" s="648"/>
      <c r="E92" s="610" t="s">
        <v>1725</v>
      </c>
      <c r="F92" s="611"/>
      <c r="G92" s="612" t="s">
        <v>1714</v>
      </c>
      <c r="H92" s="613"/>
      <c r="I92" s="613"/>
      <c r="J92" s="614"/>
      <c r="K92" s="587">
        <f>SUM(西区!E45)</f>
        <v>3220</v>
      </c>
      <c r="L92" s="588"/>
      <c r="M92" s="589"/>
      <c r="N92" s="593">
        <f>SUM(西区!F45)</f>
        <v>0</v>
      </c>
      <c r="O92" s="594"/>
      <c r="P92" s="595"/>
      <c r="Q92" s="618">
        <f t="shared" si="9"/>
        <v>0</v>
      </c>
      <c r="R92" s="618"/>
      <c r="S92" s="618"/>
      <c r="T92" s="582"/>
      <c r="U92" s="583"/>
      <c r="V92" s="584"/>
      <c r="W92" s="582"/>
      <c r="X92" s="583"/>
      <c r="Y92" s="584"/>
      <c r="Z92" s="582"/>
      <c r="AA92" s="583"/>
      <c r="AB92" s="584"/>
      <c r="AC92" s="582"/>
      <c r="AD92" s="583"/>
      <c r="AE92" s="586"/>
    </row>
    <row r="93" spans="1:31" ht="12.75" customHeight="1">
      <c r="A93" s="646"/>
      <c r="B93" s="647"/>
      <c r="C93" s="647"/>
      <c r="D93" s="648"/>
      <c r="E93" s="610" t="s">
        <v>1726</v>
      </c>
      <c r="F93" s="611"/>
      <c r="G93" s="612" t="s">
        <v>1715</v>
      </c>
      <c r="H93" s="613"/>
      <c r="I93" s="613"/>
      <c r="J93" s="614"/>
      <c r="K93" s="587">
        <f>SUM(西区!E54)</f>
        <v>3170</v>
      </c>
      <c r="L93" s="588"/>
      <c r="M93" s="589"/>
      <c r="N93" s="593">
        <f>SUM(西区!F54)</f>
        <v>0</v>
      </c>
      <c r="O93" s="594"/>
      <c r="P93" s="595"/>
      <c r="Q93" s="618">
        <f t="shared" si="9"/>
        <v>0</v>
      </c>
      <c r="R93" s="618"/>
      <c r="S93" s="618"/>
      <c r="T93" s="582"/>
      <c r="U93" s="583"/>
      <c r="V93" s="584"/>
      <c r="W93" s="582"/>
      <c r="X93" s="583"/>
      <c r="Y93" s="584"/>
      <c r="Z93" s="582"/>
      <c r="AA93" s="583"/>
      <c r="AB93" s="584"/>
      <c r="AC93" s="582"/>
      <c r="AD93" s="583"/>
      <c r="AE93" s="586"/>
    </row>
    <row r="94" spans="1:31" ht="12.75" customHeight="1">
      <c r="A94" s="646"/>
      <c r="B94" s="647"/>
      <c r="C94" s="647"/>
      <c r="D94" s="648"/>
      <c r="E94" s="610" t="s">
        <v>1727</v>
      </c>
      <c r="F94" s="611"/>
      <c r="G94" s="612" t="s">
        <v>1716</v>
      </c>
      <c r="H94" s="613"/>
      <c r="I94" s="613"/>
      <c r="J94" s="614"/>
      <c r="K94" s="587">
        <f>SUM(西区!E66)</f>
        <v>5240</v>
      </c>
      <c r="L94" s="588"/>
      <c r="M94" s="589"/>
      <c r="N94" s="593">
        <f>SUM(西区!F66)</f>
        <v>0</v>
      </c>
      <c r="O94" s="594"/>
      <c r="P94" s="595"/>
      <c r="Q94" s="618">
        <f t="shared" si="9"/>
        <v>0</v>
      </c>
      <c r="R94" s="618"/>
      <c r="S94" s="618"/>
      <c r="T94" s="582"/>
      <c r="U94" s="583"/>
      <c r="V94" s="584"/>
      <c r="W94" s="582"/>
      <c r="X94" s="583"/>
      <c r="Y94" s="584"/>
      <c r="Z94" s="582"/>
      <c r="AA94" s="583"/>
      <c r="AB94" s="584"/>
      <c r="AC94" s="582"/>
      <c r="AD94" s="583"/>
      <c r="AE94" s="586"/>
    </row>
    <row r="95" spans="1:31" ht="12.75" customHeight="1">
      <c r="A95" s="646"/>
      <c r="B95" s="647"/>
      <c r="C95" s="647"/>
      <c r="D95" s="648"/>
      <c r="E95" s="610" t="s">
        <v>1728</v>
      </c>
      <c r="F95" s="611"/>
      <c r="G95" s="612" t="s">
        <v>1717</v>
      </c>
      <c r="H95" s="613"/>
      <c r="I95" s="613"/>
      <c r="J95" s="614"/>
      <c r="K95" s="587">
        <f>SUM(西区!S19)</f>
        <v>5430</v>
      </c>
      <c r="L95" s="588"/>
      <c r="M95" s="589"/>
      <c r="N95" s="593">
        <f>SUM(西区!T19)</f>
        <v>0</v>
      </c>
      <c r="O95" s="594"/>
      <c r="P95" s="595"/>
      <c r="Q95" s="618">
        <f t="shared" si="9"/>
        <v>0</v>
      </c>
      <c r="R95" s="618"/>
      <c r="S95" s="618"/>
      <c r="T95" s="582"/>
      <c r="U95" s="583"/>
      <c r="V95" s="584"/>
      <c r="W95" s="582"/>
      <c r="X95" s="583"/>
      <c r="Y95" s="584"/>
      <c r="Z95" s="582"/>
      <c r="AA95" s="583"/>
      <c r="AB95" s="584"/>
      <c r="AC95" s="582"/>
      <c r="AD95" s="583"/>
      <c r="AE95" s="586"/>
    </row>
    <row r="96" spans="1:31" ht="12.75" customHeight="1">
      <c r="A96" s="646"/>
      <c r="B96" s="647"/>
      <c r="C96" s="647"/>
      <c r="D96" s="648"/>
      <c r="E96" s="610" t="s">
        <v>1729</v>
      </c>
      <c r="F96" s="611"/>
      <c r="G96" s="612" t="s">
        <v>1718</v>
      </c>
      <c r="H96" s="613"/>
      <c r="I96" s="613"/>
      <c r="J96" s="614"/>
      <c r="K96" s="587">
        <f>SUM(西区!S30)</f>
        <v>4310</v>
      </c>
      <c r="L96" s="588"/>
      <c r="M96" s="589"/>
      <c r="N96" s="593">
        <f>SUM(西区!T30)</f>
        <v>0</v>
      </c>
      <c r="O96" s="594"/>
      <c r="P96" s="595"/>
      <c r="Q96" s="618">
        <f t="shared" si="9"/>
        <v>0</v>
      </c>
      <c r="R96" s="618"/>
      <c r="S96" s="618"/>
      <c r="T96" s="582"/>
      <c r="U96" s="583"/>
      <c r="V96" s="584"/>
      <c r="W96" s="582"/>
      <c r="X96" s="583"/>
      <c r="Y96" s="584"/>
      <c r="Z96" s="582"/>
      <c r="AA96" s="583"/>
      <c r="AB96" s="584"/>
      <c r="AC96" s="582"/>
      <c r="AD96" s="583"/>
      <c r="AE96" s="586"/>
    </row>
    <row r="97" spans="1:44" ht="12.75" customHeight="1">
      <c r="A97" s="646"/>
      <c r="B97" s="647"/>
      <c r="C97" s="647"/>
      <c r="D97" s="648"/>
      <c r="E97" s="610" t="s">
        <v>1730</v>
      </c>
      <c r="F97" s="611"/>
      <c r="G97" s="612" t="s">
        <v>1719</v>
      </c>
      <c r="H97" s="613"/>
      <c r="I97" s="613"/>
      <c r="J97" s="614"/>
      <c r="K97" s="587">
        <f>SUM(西区!S44)</f>
        <v>4800</v>
      </c>
      <c r="L97" s="588"/>
      <c r="M97" s="589"/>
      <c r="N97" s="593">
        <f>SUM(西区!T44)</f>
        <v>0</v>
      </c>
      <c r="O97" s="594"/>
      <c r="P97" s="595"/>
      <c r="Q97" s="618">
        <f t="shared" si="9"/>
        <v>0</v>
      </c>
      <c r="R97" s="618"/>
      <c r="S97" s="618"/>
      <c r="T97" s="582"/>
      <c r="U97" s="583"/>
      <c r="V97" s="584"/>
      <c r="W97" s="582"/>
      <c r="X97" s="583"/>
      <c r="Y97" s="584"/>
      <c r="Z97" s="582"/>
      <c r="AA97" s="583"/>
      <c r="AB97" s="584"/>
      <c r="AC97" s="582"/>
      <c r="AD97" s="583"/>
      <c r="AE97" s="586"/>
    </row>
    <row r="98" spans="1:44" ht="12.75" customHeight="1">
      <c r="A98" s="649"/>
      <c r="B98" s="647"/>
      <c r="C98" s="647"/>
      <c r="D98" s="648"/>
      <c r="E98" s="610" t="s">
        <v>1731</v>
      </c>
      <c r="F98" s="611"/>
      <c r="G98" s="612" t="s">
        <v>1720</v>
      </c>
      <c r="H98" s="613"/>
      <c r="I98" s="613"/>
      <c r="J98" s="614"/>
      <c r="K98" s="587">
        <f>SUM(西区!S55)</f>
        <v>5660</v>
      </c>
      <c r="L98" s="588"/>
      <c r="M98" s="589"/>
      <c r="N98" s="593">
        <f>SUM(西区!T55)</f>
        <v>0</v>
      </c>
      <c r="O98" s="594"/>
      <c r="P98" s="595"/>
      <c r="Q98" s="639">
        <f>N98/K98</f>
        <v>0</v>
      </c>
      <c r="R98" s="639"/>
      <c r="S98" s="639"/>
      <c r="T98" s="582"/>
      <c r="U98" s="583"/>
      <c r="V98" s="584"/>
      <c r="W98" s="582"/>
      <c r="X98" s="583"/>
      <c r="Y98" s="584"/>
      <c r="Z98" s="582"/>
      <c r="AA98" s="583"/>
      <c r="AB98" s="584"/>
      <c r="AC98" s="582"/>
      <c r="AD98" s="583"/>
      <c r="AE98" s="586"/>
    </row>
    <row r="99" spans="1:44" ht="12.75" customHeight="1">
      <c r="A99" s="649"/>
      <c r="B99" s="647"/>
      <c r="C99" s="647"/>
      <c r="D99" s="648"/>
      <c r="E99" s="628" t="s">
        <v>1732</v>
      </c>
      <c r="F99" s="629"/>
      <c r="G99" s="630" t="s">
        <v>1721</v>
      </c>
      <c r="H99" s="631"/>
      <c r="I99" s="631"/>
      <c r="J99" s="632"/>
      <c r="K99" s="619">
        <f>SUM(西区!S64)</f>
        <v>5580</v>
      </c>
      <c r="L99" s="620"/>
      <c r="M99" s="621"/>
      <c r="N99" s="835">
        <f>SUM(西区!T64)</f>
        <v>0</v>
      </c>
      <c r="O99" s="836"/>
      <c r="P99" s="837"/>
      <c r="Q99" s="639">
        <f>N99/K99</f>
        <v>0</v>
      </c>
      <c r="R99" s="639"/>
      <c r="S99" s="639"/>
      <c r="T99" s="600"/>
      <c r="U99" s="601"/>
      <c r="V99" s="602"/>
      <c r="W99" s="600"/>
      <c r="X99" s="601"/>
      <c r="Y99" s="602"/>
      <c r="Z99" s="600"/>
      <c r="AA99" s="601"/>
      <c r="AB99" s="602"/>
      <c r="AC99" s="600"/>
      <c r="AD99" s="601"/>
      <c r="AE99" s="823"/>
    </row>
    <row r="100" spans="1:44" ht="12.75" customHeight="1">
      <c r="A100" s="650"/>
      <c r="B100" s="651"/>
      <c r="C100" s="651"/>
      <c r="D100" s="652"/>
      <c r="E100" s="662" t="s">
        <v>65</v>
      </c>
      <c r="F100" s="662"/>
      <c r="G100" s="662"/>
      <c r="H100" s="662"/>
      <c r="I100" s="662"/>
      <c r="J100" s="662"/>
      <c r="K100" s="663">
        <f>SUM(K89:M99)</f>
        <v>51930</v>
      </c>
      <c r="L100" s="664"/>
      <c r="M100" s="665"/>
      <c r="N100" s="596">
        <f>SUM(N89:P99)</f>
        <v>0</v>
      </c>
      <c r="O100" s="597"/>
      <c r="P100" s="598"/>
      <c r="Q100" s="599">
        <f>N100/K100</f>
        <v>0</v>
      </c>
      <c r="R100" s="599"/>
      <c r="S100" s="599"/>
      <c r="T100" s="606"/>
      <c r="U100" s="607"/>
      <c r="V100" s="608"/>
      <c r="W100" s="606"/>
      <c r="X100" s="607"/>
      <c r="Y100" s="608"/>
      <c r="Z100" s="606"/>
      <c r="AA100" s="607"/>
      <c r="AB100" s="608"/>
      <c r="AC100" s="606"/>
      <c r="AD100" s="607"/>
      <c r="AE100" s="609"/>
    </row>
    <row r="101" spans="1:44" ht="12.75" customHeight="1">
      <c r="A101" s="643" t="s">
        <v>2860</v>
      </c>
      <c r="B101" s="644"/>
      <c r="C101" s="644"/>
      <c r="D101" s="645"/>
      <c r="E101" s="816" t="s">
        <v>2861</v>
      </c>
      <c r="F101" s="645"/>
      <c r="G101" s="963" t="s">
        <v>2862</v>
      </c>
      <c r="H101" s="964"/>
      <c r="I101" s="964"/>
      <c r="J101" s="965"/>
      <c r="K101" s="717">
        <f>SUM(春日!E16)</f>
        <v>3510</v>
      </c>
      <c r="L101" s="718"/>
      <c r="M101" s="719"/>
      <c r="N101" s="824">
        <f>SUM(春日!F16)</f>
        <v>0</v>
      </c>
      <c r="O101" s="825"/>
      <c r="P101" s="826"/>
      <c r="Q101" s="692">
        <f>N101/K101</f>
        <v>0</v>
      </c>
      <c r="R101" s="692"/>
      <c r="S101" s="692"/>
      <c r="T101" s="633"/>
      <c r="U101" s="634"/>
      <c r="V101" s="635"/>
      <c r="W101" s="633"/>
      <c r="X101" s="634"/>
      <c r="Y101" s="635"/>
      <c r="Z101" s="633"/>
      <c r="AA101" s="634"/>
      <c r="AB101" s="635"/>
      <c r="AC101" s="633"/>
      <c r="AD101" s="634"/>
      <c r="AE101" s="699"/>
      <c r="AP101"/>
      <c r="AQ101"/>
      <c r="AR101"/>
    </row>
    <row r="102" spans="1:44" ht="12.75" customHeight="1">
      <c r="A102" s="646"/>
      <c r="B102" s="647"/>
      <c r="C102" s="647"/>
      <c r="D102" s="648"/>
      <c r="E102" s="610" t="s">
        <v>2863</v>
      </c>
      <c r="F102" s="611"/>
      <c r="G102" s="612" t="s">
        <v>2864</v>
      </c>
      <c r="H102" s="613"/>
      <c r="I102" s="613"/>
      <c r="J102" s="614"/>
      <c r="K102" s="587">
        <f>SUM(春日!E29)</f>
        <v>5810</v>
      </c>
      <c r="L102" s="588"/>
      <c r="M102" s="589"/>
      <c r="N102" s="593">
        <f>SUM(春日!F29)</f>
        <v>0</v>
      </c>
      <c r="O102" s="594"/>
      <c r="P102" s="595"/>
      <c r="Q102" s="921">
        <f t="shared" ref="Q102:Q107" si="10">N102/K102</f>
        <v>0</v>
      </c>
      <c r="R102" s="922"/>
      <c r="S102" s="923"/>
      <c r="T102" s="582"/>
      <c r="U102" s="583"/>
      <c r="V102" s="584"/>
      <c r="W102" s="582"/>
      <c r="X102" s="583"/>
      <c r="Y102" s="584"/>
      <c r="Z102" s="582"/>
      <c r="AA102" s="583"/>
      <c r="AB102" s="584"/>
      <c r="AC102" s="582"/>
      <c r="AD102" s="583"/>
      <c r="AE102" s="586"/>
    </row>
    <row r="103" spans="1:44" ht="12.75" customHeight="1">
      <c r="A103" s="646"/>
      <c r="B103" s="647"/>
      <c r="C103" s="647"/>
      <c r="D103" s="648"/>
      <c r="E103" s="610" t="s">
        <v>2865</v>
      </c>
      <c r="F103" s="611"/>
      <c r="G103" s="612" t="s">
        <v>2866</v>
      </c>
      <c r="H103" s="613"/>
      <c r="I103" s="613"/>
      <c r="J103" s="614"/>
      <c r="K103" s="587">
        <f>SUM(春日!E40)</f>
        <v>3920</v>
      </c>
      <c r="L103" s="588"/>
      <c r="M103" s="589"/>
      <c r="N103" s="593">
        <f>SUM(春日!F40)</f>
        <v>0</v>
      </c>
      <c r="O103" s="594"/>
      <c r="P103" s="595"/>
      <c r="Q103" s="921">
        <f t="shared" si="10"/>
        <v>0</v>
      </c>
      <c r="R103" s="922"/>
      <c r="S103" s="923"/>
      <c r="T103" s="582"/>
      <c r="U103" s="583"/>
      <c r="V103" s="584"/>
      <c r="W103" s="582"/>
      <c r="X103" s="583"/>
      <c r="Y103" s="584"/>
      <c r="Z103" s="582"/>
      <c r="AA103" s="583"/>
      <c r="AB103" s="584"/>
      <c r="AC103" s="582"/>
      <c r="AD103" s="583"/>
      <c r="AE103" s="586"/>
    </row>
    <row r="104" spans="1:44" ht="12.75" customHeight="1">
      <c r="A104" s="646"/>
      <c r="B104" s="647"/>
      <c r="C104" s="647"/>
      <c r="D104" s="648"/>
      <c r="E104" s="610" t="s">
        <v>2867</v>
      </c>
      <c r="F104" s="611"/>
      <c r="G104" s="612" t="s">
        <v>2868</v>
      </c>
      <c r="H104" s="613"/>
      <c r="I104" s="613"/>
      <c r="J104" s="614"/>
      <c r="K104" s="587">
        <f>SUM(春日!E51)</f>
        <v>4380</v>
      </c>
      <c r="L104" s="588"/>
      <c r="M104" s="589"/>
      <c r="N104" s="593">
        <f>SUM(春日!F51)</f>
        <v>0</v>
      </c>
      <c r="O104" s="594"/>
      <c r="P104" s="595"/>
      <c r="Q104" s="921">
        <f t="shared" si="10"/>
        <v>0</v>
      </c>
      <c r="R104" s="922"/>
      <c r="S104" s="923"/>
      <c r="T104" s="582"/>
      <c r="U104" s="583"/>
      <c r="V104" s="584"/>
      <c r="W104" s="582"/>
      <c r="X104" s="583"/>
      <c r="Y104" s="584"/>
      <c r="Z104" s="582"/>
      <c r="AA104" s="583"/>
      <c r="AB104" s="584"/>
      <c r="AC104" s="582"/>
      <c r="AD104" s="583"/>
      <c r="AE104" s="586"/>
    </row>
    <row r="105" spans="1:44" ht="12.75" customHeight="1">
      <c r="A105" s="646"/>
      <c r="B105" s="647"/>
      <c r="C105" s="647"/>
      <c r="D105" s="648"/>
      <c r="E105" s="610" t="s">
        <v>2869</v>
      </c>
      <c r="F105" s="611"/>
      <c r="G105" s="612" t="s">
        <v>2870</v>
      </c>
      <c r="H105" s="613"/>
      <c r="I105" s="613"/>
      <c r="J105" s="614"/>
      <c r="K105" s="587">
        <f>SUM(春日!R17)</f>
        <v>3630</v>
      </c>
      <c r="L105" s="588"/>
      <c r="M105" s="589"/>
      <c r="N105" s="593">
        <f>SUM(春日!S17)</f>
        <v>0</v>
      </c>
      <c r="O105" s="594"/>
      <c r="P105" s="595"/>
      <c r="Q105" s="921">
        <f t="shared" si="10"/>
        <v>0</v>
      </c>
      <c r="R105" s="922"/>
      <c r="S105" s="923"/>
      <c r="T105" s="582"/>
      <c r="U105" s="583"/>
      <c r="V105" s="584"/>
      <c r="W105" s="582"/>
      <c r="X105" s="583"/>
      <c r="Y105" s="584"/>
      <c r="Z105" s="582"/>
      <c r="AA105" s="583"/>
      <c r="AB105" s="584"/>
      <c r="AC105" s="582"/>
      <c r="AD105" s="583"/>
      <c r="AE105" s="586"/>
    </row>
    <row r="106" spans="1:44" ht="12.75" customHeight="1">
      <c r="A106" s="646"/>
      <c r="B106" s="647"/>
      <c r="C106" s="647"/>
      <c r="D106" s="648"/>
      <c r="E106" s="610" t="s">
        <v>2871</v>
      </c>
      <c r="F106" s="611"/>
      <c r="G106" s="612" t="s">
        <v>2872</v>
      </c>
      <c r="H106" s="613"/>
      <c r="I106" s="613"/>
      <c r="J106" s="614"/>
      <c r="K106" s="587">
        <f>SUM(春日!R27)</f>
        <v>3960</v>
      </c>
      <c r="L106" s="588"/>
      <c r="M106" s="589"/>
      <c r="N106" s="593">
        <f>SUM(春日!S27)</f>
        <v>0</v>
      </c>
      <c r="O106" s="594"/>
      <c r="P106" s="595"/>
      <c r="Q106" s="921">
        <f t="shared" si="10"/>
        <v>0</v>
      </c>
      <c r="R106" s="922"/>
      <c r="S106" s="923"/>
      <c r="T106" s="582"/>
      <c r="U106" s="583"/>
      <c r="V106" s="584"/>
      <c r="W106" s="582"/>
      <c r="X106" s="583"/>
      <c r="Y106" s="584"/>
      <c r="Z106" s="582"/>
      <c r="AA106" s="583"/>
      <c r="AB106" s="584"/>
      <c r="AC106" s="582"/>
      <c r="AD106" s="583"/>
      <c r="AE106" s="586"/>
    </row>
    <row r="107" spans="1:44" ht="12.75" customHeight="1">
      <c r="A107" s="646"/>
      <c r="B107" s="647"/>
      <c r="C107" s="647"/>
      <c r="D107" s="648"/>
      <c r="E107" s="610" t="s">
        <v>3121</v>
      </c>
      <c r="F107" s="611"/>
      <c r="G107" s="612" t="s">
        <v>2873</v>
      </c>
      <c r="H107" s="613"/>
      <c r="I107" s="613"/>
      <c r="J107" s="614"/>
      <c r="K107" s="587">
        <f>SUM(春日!R37)</f>
        <v>1760</v>
      </c>
      <c r="L107" s="588"/>
      <c r="M107" s="589"/>
      <c r="N107" s="593">
        <f>SUM(春日!S37)</f>
        <v>0</v>
      </c>
      <c r="O107" s="594"/>
      <c r="P107" s="595"/>
      <c r="Q107" s="879">
        <f t="shared" si="10"/>
        <v>0</v>
      </c>
      <c r="R107" s="880"/>
      <c r="S107" s="881"/>
      <c r="T107" s="582"/>
      <c r="U107" s="583"/>
      <c r="V107" s="584"/>
      <c r="W107" s="582"/>
      <c r="X107" s="583"/>
      <c r="Y107" s="584"/>
      <c r="Z107" s="582"/>
      <c r="AA107" s="583"/>
      <c r="AB107" s="584"/>
      <c r="AC107" s="582"/>
      <c r="AD107" s="583"/>
      <c r="AE107" s="586"/>
    </row>
    <row r="108" spans="1:44" ht="12.75" customHeight="1">
      <c r="A108" s="646"/>
      <c r="B108" s="647"/>
      <c r="C108" s="647"/>
      <c r="D108" s="648"/>
      <c r="E108" s="610" t="s">
        <v>3122</v>
      </c>
      <c r="F108" s="611"/>
      <c r="G108" s="612" t="s">
        <v>3123</v>
      </c>
      <c r="H108" s="613"/>
      <c r="I108" s="613"/>
      <c r="J108" s="614"/>
      <c r="K108" s="587">
        <f>SUM(春日!R43)</f>
        <v>2460</v>
      </c>
      <c r="L108" s="588"/>
      <c r="M108" s="589"/>
      <c r="N108" s="593">
        <f>SUM(春日!S43)</f>
        <v>0</v>
      </c>
      <c r="O108" s="594"/>
      <c r="P108" s="595"/>
      <c r="Q108" s="693">
        <f t="shared" ref="Q108" si="11">N108/K108</f>
        <v>0</v>
      </c>
      <c r="R108" s="694"/>
      <c r="S108" s="695"/>
      <c r="T108" s="582"/>
      <c r="U108" s="583"/>
      <c r="V108" s="584"/>
      <c r="W108" s="582"/>
      <c r="X108" s="583"/>
      <c r="Y108" s="584"/>
      <c r="Z108" s="582"/>
      <c r="AA108" s="583"/>
      <c r="AB108" s="584"/>
      <c r="AC108" s="582"/>
      <c r="AD108" s="583"/>
      <c r="AE108" s="586"/>
    </row>
    <row r="109" spans="1:44" ht="12.75" customHeight="1">
      <c r="A109" s="650"/>
      <c r="B109" s="651"/>
      <c r="C109" s="651"/>
      <c r="D109" s="652"/>
      <c r="E109" s="662" t="s">
        <v>65</v>
      </c>
      <c r="F109" s="662"/>
      <c r="G109" s="662"/>
      <c r="H109" s="662"/>
      <c r="I109" s="662"/>
      <c r="J109" s="662"/>
      <c r="K109" s="663">
        <f>SUM(K101:M108)</f>
        <v>29430</v>
      </c>
      <c r="L109" s="664"/>
      <c r="M109" s="665"/>
      <c r="N109" s="596">
        <f>SUM(N101:P108)</f>
        <v>0</v>
      </c>
      <c r="O109" s="597"/>
      <c r="P109" s="598"/>
      <c r="Q109" s="599">
        <f>N109/K109</f>
        <v>0</v>
      </c>
      <c r="R109" s="599"/>
      <c r="S109" s="599"/>
      <c r="T109" s="606"/>
      <c r="U109" s="607"/>
      <c r="V109" s="608"/>
      <c r="W109" s="606"/>
      <c r="X109" s="607"/>
      <c r="Y109" s="608"/>
      <c r="Z109" s="606"/>
      <c r="AA109" s="607"/>
      <c r="AB109" s="608"/>
      <c r="AC109" s="606"/>
      <c r="AD109" s="607"/>
      <c r="AE109" s="609"/>
    </row>
    <row r="110" spans="1:44" ht="12.75" customHeight="1">
      <c r="A110" s="643" t="s">
        <v>2840</v>
      </c>
      <c r="B110" s="644"/>
      <c r="C110" s="644"/>
      <c r="D110" s="645"/>
      <c r="E110" s="816" t="s">
        <v>2841</v>
      </c>
      <c r="F110" s="645"/>
      <c r="G110" s="817" t="s">
        <v>2842</v>
      </c>
      <c r="H110" s="818"/>
      <c r="I110" s="818"/>
      <c r="J110" s="819"/>
      <c r="K110" s="717">
        <f>SUM(大野城!E13)</f>
        <v>2570</v>
      </c>
      <c r="L110" s="718"/>
      <c r="M110" s="719"/>
      <c r="N110" s="824">
        <f>SUM(大野城!F13)</f>
        <v>0</v>
      </c>
      <c r="O110" s="825"/>
      <c r="P110" s="826"/>
      <c r="Q110" s="692">
        <f>N110/K110</f>
        <v>0</v>
      </c>
      <c r="R110" s="692"/>
      <c r="S110" s="692"/>
      <c r="T110" s="633"/>
      <c r="U110" s="634"/>
      <c r="V110" s="635"/>
      <c r="W110" s="633"/>
      <c r="X110" s="634"/>
      <c r="Y110" s="635"/>
      <c r="Z110" s="633"/>
      <c r="AA110" s="634"/>
      <c r="AB110" s="635"/>
      <c r="AC110" s="633"/>
      <c r="AD110" s="634"/>
      <c r="AE110" s="699"/>
    </row>
    <row r="111" spans="1:44" ht="12.75" customHeight="1">
      <c r="A111" s="646"/>
      <c r="B111" s="647"/>
      <c r="C111" s="647"/>
      <c r="D111" s="648"/>
      <c r="E111" s="610" t="s">
        <v>2843</v>
      </c>
      <c r="F111" s="611"/>
      <c r="G111" s="612" t="s">
        <v>2844</v>
      </c>
      <c r="H111" s="613"/>
      <c r="I111" s="613"/>
      <c r="J111" s="614"/>
      <c r="K111" s="587">
        <f>SUM(大野城!E25)</f>
        <v>5340</v>
      </c>
      <c r="L111" s="588"/>
      <c r="M111" s="589"/>
      <c r="N111" s="615">
        <f>SUM(大野城!F25)</f>
        <v>0</v>
      </c>
      <c r="O111" s="616"/>
      <c r="P111" s="617"/>
      <c r="Q111" s="618">
        <f t="shared" ref="Q111:Q114" si="12">N111/K111</f>
        <v>0</v>
      </c>
      <c r="R111" s="618"/>
      <c r="S111" s="618"/>
      <c r="T111" s="582"/>
      <c r="U111" s="583"/>
      <c r="V111" s="584"/>
      <c r="W111" s="582"/>
      <c r="X111" s="583"/>
      <c r="Y111" s="584"/>
      <c r="Z111" s="582"/>
      <c r="AA111" s="583"/>
      <c r="AB111" s="584"/>
      <c r="AC111" s="582"/>
      <c r="AD111" s="583"/>
      <c r="AE111" s="586"/>
    </row>
    <row r="112" spans="1:44" ht="12.75" customHeight="1">
      <c r="A112" s="646"/>
      <c r="B112" s="647"/>
      <c r="C112" s="647"/>
      <c r="D112" s="648"/>
      <c r="E112" s="610" t="s">
        <v>2845</v>
      </c>
      <c r="F112" s="611"/>
      <c r="G112" s="612" t="s">
        <v>2846</v>
      </c>
      <c r="H112" s="613"/>
      <c r="I112" s="613"/>
      <c r="J112" s="614"/>
      <c r="K112" s="587">
        <f>SUM(大野城!E35)</f>
        <v>5720</v>
      </c>
      <c r="L112" s="588"/>
      <c r="M112" s="589"/>
      <c r="N112" s="615">
        <f>SUM(大野城!F35)</f>
        <v>0</v>
      </c>
      <c r="O112" s="616"/>
      <c r="P112" s="617"/>
      <c r="Q112" s="618">
        <f t="shared" si="12"/>
        <v>0</v>
      </c>
      <c r="R112" s="618"/>
      <c r="S112" s="618"/>
      <c r="T112" s="582"/>
      <c r="U112" s="583"/>
      <c r="V112" s="584"/>
      <c r="W112" s="582"/>
      <c r="X112" s="583"/>
      <c r="Y112" s="584"/>
      <c r="Z112" s="582"/>
      <c r="AA112" s="583"/>
      <c r="AB112" s="584"/>
      <c r="AC112" s="582"/>
      <c r="AD112" s="583"/>
      <c r="AE112" s="586"/>
    </row>
    <row r="113" spans="1:44" ht="12.75" customHeight="1">
      <c r="A113" s="646"/>
      <c r="B113" s="647"/>
      <c r="C113" s="647"/>
      <c r="D113" s="648"/>
      <c r="E113" s="610" t="s">
        <v>2847</v>
      </c>
      <c r="F113" s="611"/>
      <c r="G113" s="612" t="s">
        <v>2848</v>
      </c>
      <c r="H113" s="613"/>
      <c r="I113" s="613"/>
      <c r="J113" s="614"/>
      <c r="K113" s="587">
        <f>SUM(大野城!E45)</f>
        <v>3820</v>
      </c>
      <c r="L113" s="588"/>
      <c r="M113" s="589"/>
      <c r="N113" s="615">
        <f>SUM(大野城!F45)</f>
        <v>0</v>
      </c>
      <c r="O113" s="616"/>
      <c r="P113" s="617"/>
      <c r="Q113" s="618">
        <f t="shared" si="12"/>
        <v>0</v>
      </c>
      <c r="R113" s="618"/>
      <c r="S113" s="618"/>
      <c r="T113" s="582"/>
      <c r="U113" s="583"/>
      <c r="V113" s="584"/>
      <c r="W113" s="582"/>
      <c r="X113" s="583"/>
      <c r="Y113" s="584"/>
      <c r="Z113" s="582"/>
      <c r="AA113" s="583"/>
      <c r="AB113" s="584"/>
      <c r="AC113" s="582"/>
      <c r="AD113" s="583"/>
      <c r="AE113" s="586"/>
    </row>
    <row r="114" spans="1:44" ht="12.75" customHeight="1">
      <c r="A114" s="646"/>
      <c r="B114" s="647"/>
      <c r="C114" s="647"/>
      <c r="D114" s="648"/>
      <c r="E114" s="610" t="s">
        <v>2849</v>
      </c>
      <c r="F114" s="611"/>
      <c r="G114" s="612" t="s">
        <v>2850</v>
      </c>
      <c r="H114" s="613"/>
      <c r="I114" s="613"/>
      <c r="J114" s="614"/>
      <c r="K114" s="625">
        <f>SUM(大野城!E56)</f>
        <v>4230</v>
      </c>
      <c r="L114" s="626"/>
      <c r="M114" s="627"/>
      <c r="N114" s="615">
        <f>SUM(大野城!F56)</f>
        <v>0</v>
      </c>
      <c r="O114" s="616"/>
      <c r="P114" s="617"/>
      <c r="Q114" s="618">
        <f t="shared" si="12"/>
        <v>0</v>
      </c>
      <c r="R114" s="618"/>
      <c r="S114" s="618"/>
      <c r="T114" s="582"/>
      <c r="U114" s="583"/>
      <c r="V114" s="584"/>
      <c r="W114" s="582"/>
      <c r="X114" s="583"/>
      <c r="Y114" s="584"/>
      <c r="Z114" s="582"/>
      <c r="AA114" s="583"/>
      <c r="AB114" s="584"/>
      <c r="AC114" s="582"/>
      <c r="AD114" s="583"/>
      <c r="AE114" s="586"/>
    </row>
    <row r="115" spans="1:44" ht="12.75" customHeight="1">
      <c r="A115" s="646"/>
      <c r="B115" s="647"/>
      <c r="C115" s="647"/>
      <c r="D115" s="648"/>
      <c r="E115" s="610" t="s">
        <v>3124</v>
      </c>
      <c r="F115" s="611"/>
      <c r="G115" s="612" t="s">
        <v>3126</v>
      </c>
      <c r="H115" s="613"/>
      <c r="I115" s="613"/>
      <c r="J115" s="614"/>
      <c r="K115" s="625">
        <f>SUM(大野城!R13)</f>
        <v>2970</v>
      </c>
      <c r="L115" s="626"/>
      <c r="M115" s="627"/>
      <c r="N115" s="615">
        <f>SUM(大野城!S13)</f>
        <v>0</v>
      </c>
      <c r="O115" s="616"/>
      <c r="P115" s="617"/>
      <c r="Q115" s="618">
        <f t="shared" ref="Q115" si="13">N115/K115</f>
        <v>0</v>
      </c>
      <c r="R115" s="618"/>
      <c r="S115" s="618"/>
      <c r="T115" s="582"/>
      <c r="U115" s="583"/>
      <c r="V115" s="584"/>
      <c r="W115" s="582"/>
      <c r="X115" s="583"/>
      <c r="Y115" s="584"/>
      <c r="Z115" s="582"/>
      <c r="AA115" s="583"/>
      <c r="AB115" s="584"/>
      <c r="AC115" s="582"/>
      <c r="AD115" s="583"/>
      <c r="AE115" s="586"/>
    </row>
    <row r="116" spans="1:44" ht="12.75" customHeight="1">
      <c r="A116" s="646"/>
      <c r="B116" s="647"/>
      <c r="C116" s="647"/>
      <c r="D116" s="648"/>
      <c r="E116" s="610" t="s">
        <v>3125</v>
      </c>
      <c r="F116" s="611"/>
      <c r="G116" s="612" t="s">
        <v>3127</v>
      </c>
      <c r="H116" s="613"/>
      <c r="I116" s="613"/>
      <c r="J116" s="614"/>
      <c r="K116" s="619">
        <f>SUM(大野城!R22)</f>
        <v>2020</v>
      </c>
      <c r="L116" s="620"/>
      <c r="M116" s="621"/>
      <c r="N116" s="622">
        <f>SUM(大野城!S22)</f>
        <v>0</v>
      </c>
      <c r="O116" s="623"/>
      <c r="P116" s="624"/>
      <c r="Q116" s="618">
        <f t="shared" ref="Q116" si="14">N116/K116</f>
        <v>0</v>
      </c>
      <c r="R116" s="618"/>
      <c r="S116" s="618"/>
      <c r="T116" s="582"/>
      <c r="U116" s="583"/>
      <c r="V116" s="584"/>
      <c r="W116" s="582"/>
      <c r="X116" s="583"/>
      <c r="Y116" s="584"/>
      <c r="Z116" s="582"/>
      <c r="AA116" s="583"/>
      <c r="AB116" s="584"/>
      <c r="AC116" s="582"/>
      <c r="AD116" s="583"/>
      <c r="AE116" s="586"/>
    </row>
    <row r="117" spans="1:44" ht="12.75" customHeight="1">
      <c r="A117" s="650"/>
      <c r="B117" s="651"/>
      <c r="C117" s="651"/>
      <c r="D117" s="652"/>
      <c r="E117" s="662" t="s">
        <v>65</v>
      </c>
      <c r="F117" s="662"/>
      <c r="G117" s="662"/>
      <c r="H117" s="662"/>
      <c r="I117" s="662"/>
      <c r="J117" s="662"/>
      <c r="K117" s="590">
        <f>SUM(K110:M116)</f>
        <v>26670</v>
      </c>
      <c r="L117" s="591"/>
      <c r="M117" s="592"/>
      <c r="N117" s="640">
        <f>SUM(N110:P116)</f>
        <v>0</v>
      </c>
      <c r="O117" s="641"/>
      <c r="P117" s="642"/>
      <c r="Q117" s="599">
        <f>N117/K117</f>
        <v>0</v>
      </c>
      <c r="R117" s="599"/>
      <c r="S117" s="599"/>
      <c r="T117" s="606"/>
      <c r="U117" s="607"/>
      <c r="V117" s="608"/>
      <c r="W117" s="606"/>
      <c r="X117" s="607"/>
      <c r="Y117" s="608"/>
      <c r="Z117" s="606"/>
      <c r="AA117" s="607"/>
      <c r="AB117" s="608"/>
      <c r="AC117" s="606"/>
      <c r="AD117" s="607"/>
      <c r="AE117" s="609"/>
    </row>
    <row r="118" spans="1:44" ht="12.75" customHeight="1">
      <c r="A118" s="643" t="s">
        <v>2851</v>
      </c>
      <c r="B118" s="644"/>
      <c r="C118" s="644"/>
      <c r="D118" s="645"/>
      <c r="E118" s="816" t="s">
        <v>2852</v>
      </c>
      <c r="F118" s="645"/>
      <c r="G118" s="817" t="s">
        <v>2853</v>
      </c>
      <c r="H118" s="818"/>
      <c r="I118" s="818"/>
      <c r="J118" s="819"/>
      <c r="K118" s="717">
        <f>SUM(筑紫野!E15)</f>
        <v>3370</v>
      </c>
      <c r="L118" s="718"/>
      <c r="M118" s="719"/>
      <c r="N118" s="824">
        <f>SUM(筑紫野!F15)</f>
        <v>0</v>
      </c>
      <c r="O118" s="825"/>
      <c r="P118" s="826"/>
      <c r="Q118" s="692">
        <f>N118/K118</f>
        <v>0</v>
      </c>
      <c r="R118" s="692"/>
      <c r="S118" s="692"/>
      <c r="T118" s="633"/>
      <c r="U118" s="634"/>
      <c r="V118" s="635"/>
      <c r="W118" s="633"/>
      <c r="X118" s="634"/>
      <c r="Y118" s="635"/>
      <c r="Z118" s="633"/>
      <c r="AA118" s="634"/>
      <c r="AB118" s="635"/>
      <c r="AC118" s="633"/>
      <c r="AD118" s="634"/>
      <c r="AE118" s="699"/>
    </row>
    <row r="119" spans="1:44" ht="12.75" customHeight="1">
      <c r="A119" s="646"/>
      <c r="B119" s="647"/>
      <c r="C119" s="647"/>
      <c r="D119" s="648"/>
      <c r="E119" s="610" t="s">
        <v>2854</v>
      </c>
      <c r="F119" s="611"/>
      <c r="G119" s="612" t="s">
        <v>2855</v>
      </c>
      <c r="H119" s="613"/>
      <c r="I119" s="613"/>
      <c r="J119" s="614"/>
      <c r="K119" s="587">
        <f>SUM(筑紫野!E26)</f>
        <v>3860</v>
      </c>
      <c r="L119" s="588"/>
      <c r="M119" s="589"/>
      <c r="N119" s="593">
        <f>SUM(筑紫野!F26)</f>
        <v>0</v>
      </c>
      <c r="O119" s="594"/>
      <c r="P119" s="595"/>
      <c r="Q119" s="618">
        <f t="shared" ref="Q119:Q121" si="15">N119/K119</f>
        <v>0</v>
      </c>
      <c r="R119" s="618"/>
      <c r="S119" s="618"/>
      <c r="T119" s="582"/>
      <c r="U119" s="583"/>
      <c r="V119" s="584"/>
      <c r="W119" s="582"/>
      <c r="X119" s="583"/>
      <c r="Y119" s="584"/>
      <c r="Z119" s="582"/>
      <c r="AA119" s="583"/>
      <c r="AB119" s="584"/>
      <c r="AC119" s="582"/>
      <c r="AD119" s="583"/>
      <c r="AE119" s="586"/>
    </row>
    <row r="120" spans="1:44" ht="12.75" customHeight="1">
      <c r="A120" s="646"/>
      <c r="B120" s="647"/>
      <c r="C120" s="647"/>
      <c r="D120" s="648"/>
      <c r="E120" s="610" t="s">
        <v>2856</v>
      </c>
      <c r="F120" s="611"/>
      <c r="G120" s="612" t="s">
        <v>2857</v>
      </c>
      <c r="H120" s="613"/>
      <c r="I120" s="613"/>
      <c r="J120" s="614"/>
      <c r="K120" s="587">
        <f>SUM(筑紫野!E35)</f>
        <v>3530</v>
      </c>
      <c r="L120" s="588"/>
      <c r="M120" s="589"/>
      <c r="N120" s="593">
        <f>SUM(筑紫野!F35)</f>
        <v>0</v>
      </c>
      <c r="O120" s="594"/>
      <c r="P120" s="595"/>
      <c r="Q120" s="618">
        <f t="shared" si="15"/>
        <v>0</v>
      </c>
      <c r="R120" s="618"/>
      <c r="S120" s="618"/>
      <c r="T120" s="582"/>
      <c r="U120" s="583"/>
      <c r="V120" s="584"/>
      <c r="W120" s="582"/>
      <c r="X120" s="583"/>
      <c r="Y120" s="584"/>
      <c r="Z120" s="582"/>
      <c r="AA120" s="583"/>
      <c r="AB120" s="584"/>
      <c r="AC120" s="582"/>
      <c r="AD120" s="583"/>
      <c r="AE120" s="586"/>
    </row>
    <row r="121" spans="1:44" ht="12.75" customHeight="1">
      <c r="A121" s="646"/>
      <c r="B121" s="647"/>
      <c r="C121" s="647"/>
      <c r="D121" s="648"/>
      <c r="E121" s="610" t="s">
        <v>2858</v>
      </c>
      <c r="F121" s="611"/>
      <c r="G121" s="612" t="s">
        <v>2859</v>
      </c>
      <c r="H121" s="613"/>
      <c r="I121" s="613"/>
      <c r="J121" s="614"/>
      <c r="K121" s="587">
        <f>SUM(筑紫野!E47)</f>
        <v>3290</v>
      </c>
      <c r="L121" s="588"/>
      <c r="M121" s="589"/>
      <c r="N121" s="593">
        <f>SUM(筑紫野!F47)</f>
        <v>0</v>
      </c>
      <c r="O121" s="594"/>
      <c r="P121" s="595"/>
      <c r="Q121" s="618">
        <f t="shared" si="15"/>
        <v>0</v>
      </c>
      <c r="R121" s="618"/>
      <c r="S121" s="618"/>
      <c r="T121" s="582"/>
      <c r="U121" s="583"/>
      <c r="V121" s="584"/>
      <c r="W121" s="582"/>
      <c r="X121" s="583"/>
      <c r="Y121" s="584"/>
      <c r="Z121" s="582"/>
      <c r="AA121" s="583"/>
      <c r="AB121" s="584"/>
      <c r="AC121" s="582"/>
      <c r="AD121" s="583"/>
      <c r="AE121" s="586"/>
    </row>
    <row r="122" spans="1:44" ht="12.75" customHeight="1">
      <c r="A122" s="646"/>
      <c r="B122" s="647"/>
      <c r="C122" s="647"/>
      <c r="D122" s="648"/>
      <c r="E122" s="628" t="s">
        <v>3119</v>
      </c>
      <c r="F122" s="629"/>
      <c r="G122" s="630" t="s">
        <v>3120</v>
      </c>
      <c r="H122" s="631"/>
      <c r="I122" s="631"/>
      <c r="J122" s="632"/>
      <c r="K122" s="619">
        <f>SUM(筑紫野!R15)</f>
        <v>940</v>
      </c>
      <c r="L122" s="620"/>
      <c r="M122" s="621"/>
      <c r="N122" s="593">
        <f>SUM(筑紫野!S15)</f>
        <v>0</v>
      </c>
      <c r="O122" s="594"/>
      <c r="P122" s="595"/>
      <c r="Q122" s="618">
        <f t="shared" ref="Q122" si="16">N122/K122</f>
        <v>0</v>
      </c>
      <c r="R122" s="618"/>
      <c r="S122" s="618"/>
      <c r="T122" s="582"/>
      <c r="U122" s="583"/>
      <c r="V122" s="584"/>
      <c r="W122" s="582"/>
      <c r="X122" s="583"/>
      <c r="Y122" s="584"/>
      <c r="Z122" s="582"/>
      <c r="AA122" s="583"/>
      <c r="AB122" s="584"/>
      <c r="AC122" s="582"/>
      <c r="AD122" s="583"/>
      <c r="AE122" s="586"/>
    </row>
    <row r="123" spans="1:44" ht="12.75" customHeight="1">
      <c r="A123" s="650"/>
      <c r="B123" s="651"/>
      <c r="C123" s="651"/>
      <c r="D123" s="652"/>
      <c r="E123" s="662" t="s">
        <v>65</v>
      </c>
      <c r="F123" s="662"/>
      <c r="G123" s="662"/>
      <c r="H123" s="662"/>
      <c r="I123" s="662"/>
      <c r="J123" s="662"/>
      <c r="K123" s="663">
        <f>SUM(K118:M122)</f>
        <v>14990</v>
      </c>
      <c r="L123" s="664"/>
      <c r="M123" s="665"/>
      <c r="N123" s="596">
        <f>SUM(N118:P122)</f>
        <v>0</v>
      </c>
      <c r="O123" s="597"/>
      <c r="P123" s="598"/>
      <c r="Q123" s="599">
        <f>N123/K123</f>
        <v>0</v>
      </c>
      <c r="R123" s="599"/>
      <c r="S123" s="599"/>
      <c r="T123" s="606"/>
      <c r="U123" s="607"/>
      <c r="V123" s="608"/>
      <c r="W123" s="606"/>
      <c r="X123" s="607"/>
      <c r="Y123" s="608"/>
      <c r="Z123" s="606"/>
      <c r="AA123" s="607"/>
      <c r="AB123" s="608"/>
      <c r="AC123" s="606"/>
      <c r="AD123" s="607"/>
      <c r="AE123" s="609"/>
      <c r="AP123"/>
      <c r="AQ123"/>
      <c r="AR123"/>
    </row>
    <row r="124" spans="1:44" ht="12.75" customHeight="1">
      <c r="A124" s="643" t="s">
        <v>3129</v>
      </c>
      <c r="B124" s="644"/>
      <c r="C124" s="644"/>
      <c r="D124" s="645"/>
      <c r="E124" s="816" t="s">
        <v>2879</v>
      </c>
      <c r="F124" s="645"/>
      <c r="G124" s="817" t="s">
        <v>2880</v>
      </c>
      <c r="H124" s="818"/>
      <c r="I124" s="818"/>
      <c r="J124" s="819"/>
      <c r="K124" s="717">
        <f>SUM(那珂川・太宰府!E11)</f>
        <v>1970</v>
      </c>
      <c r="L124" s="718"/>
      <c r="M124" s="719"/>
      <c r="N124" s="824">
        <f>SUM(那珂川・太宰府!F11)</f>
        <v>0</v>
      </c>
      <c r="O124" s="825"/>
      <c r="P124" s="826"/>
      <c r="Q124" s="692">
        <f>N124/K124</f>
        <v>0</v>
      </c>
      <c r="R124" s="692"/>
      <c r="S124" s="692"/>
      <c r="T124" s="633"/>
      <c r="U124" s="634"/>
      <c r="V124" s="635"/>
      <c r="W124" s="633"/>
      <c r="X124" s="634"/>
      <c r="Y124" s="635"/>
      <c r="Z124" s="633"/>
      <c r="AA124" s="634"/>
      <c r="AB124" s="635"/>
      <c r="AC124" s="633"/>
      <c r="AD124" s="634"/>
      <c r="AE124" s="699"/>
    </row>
    <row r="125" spans="1:44" ht="12.75" customHeight="1">
      <c r="A125" s="646"/>
      <c r="B125" s="647"/>
      <c r="C125" s="647"/>
      <c r="D125" s="648"/>
      <c r="E125" s="610" t="s">
        <v>2881</v>
      </c>
      <c r="F125" s="611"/>
      <c r="G125" s="612" t="s">
        <v>2882</v>
      </c>
      <c r="H125" s="613"/>
      <c r="I125" s="613"/>
      <c r="J125" s="614"/>
      <c r="K125" s="587">
        <f>SUM(那珂川・太宰府!E22)</f>
        <v>3000</v>
      </c>
      <c r="L125" s="588"/>
      <c r="M125" s="589"/>
      <c r="N125" s="593">
        <f>SUM(那珂川・太宰府!F22)</f>
        <v>0</v>
      </c>
      <c r="O125" s="594"/>
      <c r="P125" s="595"/>
      <c r="Q125" s="618">
        <f>N125/K125</f>
        <v>0</v>
      </c>
      <c r="R125" s="618"/>
      <c r="S125" s="618"/>
      <c r="T125" s="582"/>
      <c r="U125" s="583"/>
      <c r="V125" s="584"/>
      <c r="W125" s="582"/>
      <c r="X125" s="583"/>
      <c r="Y125" s="584"/>
      <c r="Z125" s="582"/>
      <c r="AA125" s="583"/>
      <c r="AB125" s="584"/>
      <c r="AC125" s="582"/>
      <c r="AD125" s="583"/>
      <c r="AE125" s="586"/>
    </row>
    <row r="126" spans="1:44" ht="12.75" customHeight="1">
      <c r="A126" s="650"/>
      <c r="B126" s="651"/>
      <c r="C126" s="651"/>
      <c r="D126" s="652"/>
      <c r="E126" s="662" t="s">
        <v>65</v>
      </c>
      <c r="F126" s="662"/>
      <c r="G126" s="662"/>
      <c r="H126" s="662"/>
      <c r="I126" s="662"/>
      <c r="J126" s="662"/>
      <c r="K126" s="663">
        <f>SUM(K124:M125)</f>
        <v>4970</v>
      </c>
      <c r="L126" s="664"/>
      <c r="M126" s="665"/>
      <c r="N126" s="596">
        <f>SUM(N124:P125)</f>
        <v>0</v>
      </c>
      <c r="O126" s="597"/>
      <c r="P126" s="598"/>
      <c r="Q126" s="599">
        <f>N126/K126</f>
        <v>0</v>
      </c>
      <c r="R126" s="599"/>
      <c r="S126" s="599"/>
      <c r="T126" s="606"/>
      <c r="U126" s="607"/>
      <c r="V126" s="608"/>
      <c r="W126" s="606"/>
      <c r="X126" s="607"/>
      <c r="Y126" s="608"/>
      <c r="Z126" s="606"/>
      <c r="AA126" s="607"/>
      <c r="AB126" s="608"/>
      <c r="AC126" s="606"/>
      <c r="AD126" s="607"/>
      <c r="AE126" s="609"/>
    </row>
    <row r="127" spans="1:44" ht="12.75" customHeight="1">
      <c r="A127" s="643" t="s">
        <v>2874</v>
      </c>
      <c r="B127" s="794"/>
      <c r="C127" s="794"/>
      <c r="D127" s="795"/>
      <c r="E127" s="912" t="s">
        <v>2875</v>
      </c>
      <c r="F127" s="913"/>
      <c r="G127" s="963" t="s">
        <v>2876</v>
      </c>
      <c r="H127" s="964"/>
      <c r="I127" s="964"/>
      <c r="J127" s="965"/>
      <c r="K127" s="717">
        <f>SUM(那珂川・太宰府!Q12)</f>
        <v>2130</v>
      </c>
      <c r="L127" s="718"/>
      <c r="M127" s="719"/>
      <c r="N127" s="824">
        <f>SUM(那珂川・太宰府!R12)</f>
        <v>0</v>
      </c>
      <c r="O127" s="825"/>
      <c r="P127" s="826"/>
      <c r="Q127" s="867">
        <f>N127/K127</f>
        <v>0</v>
      </c>
      <c r="R127" s="868"/>
      <c r="S127" s="869"/>
      <c r="T127" s="633"/>
      <c r="U127" s="634"/>
      <c r="V127" s="635"/>
      <c r="W127" s="633"/>
      <c r="X127" s="634"/>
      <c r="Y127" s="635"/>
      <c r="Z127" s="633"/>
      <c r="AA127" s="634"/>
      <c r="AB127" s="635"/>
      <c r="AC127" s="633"/>
      <c r="AD127" s="634"/>
      <c r="AE127" s="699"/>
    </row>
    <row r="128" spans="1:44" ht="12.75" customHeight="1">
      <c r="A128" s="646"/>
      <c r="B128" s="796"/>
      <c r="C128" s="796"/>
      <c r="D128" s="797"/>
      <c r="E128" s="628" t="s">
        <v>2877</v>
      </c>
      <c r="F128" s="629"/>
      <c r="G128" s="630" t="s">
        <v>2878</v>
      </c>
      <c r="H128" s="631"/>
      <c r="I128" s="631"/>
      <c r="J128" s="632"/>
      <c r="K128" s="619">
        <f>SUM(那珂川・太宰府!Q19)</f>
        <v>2340</v>
      </c>
      <c r="L128" s="620"/>
      <c r="M128" s="621"/>
      <c r="N128" s="622">
        <f>SUM(那珂川・太宰府!R19)</f>
        <v>0</v>
      </c>
      <c r="O128" s="623"/>
      <c r="P128" s="624"/>
      <c r="Q128" s="693">
        <f t="shared" ref="Q128" si="17">N128/K128</f>
        <v>0</v>
      </c>
      <c r="R128" s="694"/>
      <c r="S128" s="695"/>
      <c r="T128" s="700"/>
      <c r="U128" s="701"/>
      <c r="V128" s="712"/>
      <c r="W128" s="700"/>
      <c r="X128" s="701"/>
      <c r="Y128" s="712"/>
      <c r="Z128" s="700"/>
      <c r="AA128" s="701"/>
      <c r="AB128" s="712"/>
      <c r="AC128" s="700"/>
      <c r="AD128" s="701"/>
      <c r="AE128" s="702"/>
    </row>
    <row r="129" spans="1:44" ht="12.75" customHeight="1">
      <c r="A129" s="798"/>
      <c r="B129" s="799"/>
      <c r="C129" s="799"/>
      <c r="D129" s="800"/>
      <c r="E129" s="789" t="s">
        <v>65</v>
      </c>
      <c r="F129" s="790"/>
      <c r="G129" s="790"/>
      <c r="H129" s="790"/>
      <c r="I129" s="790"/>
      <c r="J129" s="791"/>
      <c r="K129" s="663">
        <f>SUM(K127:M128)</f>
        <v>4470</v>
      </c>
      <c r="L129" s="664"/>
      <c r="M129" s="665"/>
      <c r="N129" s="596">
        <f>SUM(N127:P128)</f>
        <v>0</v>
      </c>
      <c r="O129" s="597"/>
      <c r="P129" s="598"/>
      <c r="Q129" s="1004">
        <f>SUM(Q86:S128)</f>
        <v>0</v>
      </c>
      <c r="R129" s="1005"/>
      <c r="S129" s="1006"/>
      <c r="T129" s="606"/>
      <c r="U129" s="607"/>
      <c r="V129" s="608"/>
      <c r="W129" s="606"/>
      <c r="X129" s="607"/>
      <c r="Y129" s="608"/>
      <c r="Z129" s="606"/>
      <c r="AA129" s="607"/>
      <c r="AB129" s="608"/>
      <c r="AC129" s="606"/>
      <c r="AD129" s="607"/>
      <c r="AE129" s="609"/>
    </row>
    <row r="130" spans="1:44" ht="12.75" customHeight="1">
      <c r="A130" s="13"/>
      <c r="B130" s="13"/>
      <c r="C130" s="13"/>
      <c r="D130" s="13"/>
      <c r="E130" s="14"/>
      <c r="F130" s="14"/>
      <c r="G130" s="13"/>
      <c r="H130" s="13"/>
      <c r="I130" s="13"/>
      <c r="J130" s="13"/>
      <c r="K130" s="15"/>
      <c r="L130" s="15"/>
      <c r="M130" s="15"/>
      <c r="N130" s="15"/>
      <c r="O130" s="15"/>
      <c r="P130" s="15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44" ht="12.75" customHeight="1">
      <c r="A131" s="13"/>
      <c r="B131" s="13"/>
      <c r="C131" s="13"/>
      <c r="D131" s="13"/>
      <c r="E131" s="14"/>
      <c r="F131" s="14"/>
      <c r="G131" s="13"/>
      <c r="H131" s="13"/>
      <c r="I131" s="13"/>
      <c r="J131" s="13"/>
      <c r="K131" s="15"/>
      <c r="L131" s="15"/>
      <c r="M131" s="15"/>
      <c r="N131" s="15"/>
      <c r="O131" s="15"/>
      <c r="P131" s="15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44" ht="15" customHeight="1">
      <c r="A132" s="13"/>
      <c r="B132" s="13"/>
      <c r="C132" s="13"/>
      <c r="D132" s="13"/>
      <c r="E132" s="14"/>
      <c r="F132" s="14"/>
      <c r="G132" s="13"/>
      <c r="H132" s="13"/>
      <c r="I132" s="13"/>
      <c r="J132" s="13"/>
      <c r="K132" s="15"/>
      <c r="L132" s="15"/>
      <c r="M132" s="15"/>
      <c r="N132" s="15"/>
      <c r="O132" s="15"/>
      <c r="P132" s="15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44" ht="12.75" customHeight="1">
      <c r="A133" s="966" t="s">
        <v>0</v>
      </c>
      <c r="B133" s="967"/>
      <c r="C133" s="967"/>
      <c r="D133" s="967"/>
      <c r="E133" s="967"/>
      <c r="F133" s="967"/>
      <c r="G133" s="967"/>
      <c r="H133" s="967"/>
      <c r="I133" s="967"/>
      <c r="J133" s="968"/>
      <c r="K133" s="931">
        <f>SUM(K49,K129,K126,K109,K123,K117,K100,K88,K76,K69,K58,K53,K30,K27,K21,K15)</f>
        <v>435110</v>
      </c>
      <c r="L133" s="931"/>
      <c r="M133" s="932"/>
      <c r="N133" s="931">
        <f>SUM(N129,N126,N109,N123,N117,N100,N88,N76,N69,N58,N53,N49,N30,N27,N21,N15)</f>
        <v>0</v>
      </c>
      <c r="O133" s="931"/>
      <c r="P133" s="932"/>
      <c r="Q133" s="933">
        <f>N133/K133</f>
        <v>0</v>
      </c>
      <c r="R133" s="933"/>
      <c r="S133" s="933"/>
      <c r="T133" s="934"/>
      <c r="U133" s="935"/>
      <c r="V133" s="936"/>
      <c r="W133" s="934"/>
      <c r="X133" s="935"/>
      <c r="Y133" s="936"/>
      <c r="Z133" s="934"/>
      <c r="AA133" s="935"/>
      <c r="AB133" s="936"/>
      <c r="AC133" s="934"/>
      <c r="AD133" s="935"/>
      <c r="AE133" s="941"/>
    </row>
    <row r="134" spans="1:44" ht="12.75" customHeight="1">
      <c r="A134" s="13"/>
      <c r="B134" s="13"/>
      <c r="C134" s="13"/>
      <c r="D134" s="13"/>
      <c r="E134" s="14"/>
      <c r="F134" s="1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44" ht="12.75" customHeight="1">
      <c r="A135" s="13"/>
      <c r="B135" s="13"/>
      <c r="C135" s="13"/>
      <c r="D135" s="13"/>
      <c r="E135" s="14"/>
      <c r="F135" s="14"/>
      <c r="G135" s="85"/>
      <c r="H135" s="85"/>
      <c r="I135" s="85"/>
      <c r="J135" s="85"/>
      <c r="K135" s="85"/>
      <c r="L135" s="85"/>
      <c r="M135" s="85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44" ht="12.75" customHeight="1">
      <c r="A136" s="942" t="s">
        <v>1</v>
      </c>
      <c r="B136" s="943"/>
      <c r="C136" s="943"/>
      <c r="D136" s="943"/>
      <c r="E136" s="943"/>
      <c r="F136" s="976"/>
      <c r="G136" s="980" t="s">
        <v>1738</v>
      </c>
      <c r="H136" s="980"/>
      <c r="I136" s="980"/>
      <c r="J136" s="980"/>
      <c r="K136" s="981"/>
      <c r="L136" s="982" t="s">
        <v>2</v>
      </c>
      <c r="M136" s="983"/>
      <c r="N136" s="951" t="s">
        <v>62</v>
      </c>
      <c r="O136" s="952"/>
      <c r="P136" s="953"/>
      <c r="Q136" s="951" t="s">
        <v>3</v>
      </c>
      <c r="R136" s="952"/>
      <c r="S136" s="952"/>
      <c r="T136" s="952"/>
      <c r="U136" s="953"/>
      <c r="V136" s="951" t="s">
        <v>3144</v>
      </c>
      <c r="W136" s="952"/>
      <c r="X136" s="952"/>
      <c r="Y136" s="952"/>
      <c r="Z136" s="952"/>
      <c r="AA136" s="984" t="s">
        <v>1748</v>
      </c>
      <c r="AB136" s="952"/>
      <c r="AC136" s="952"/>
      <c r="AD136" s="952"/>
      <c r="AE136" s="985"/>
    </row>
    <row r="137" spans="1:44" ht="12.75" customHeight="1">
      <c r="A137" s="977"/>
      <c r="B137" s="978"/>
      <c r="C137" s="978"/>
      <c r="D137" s="978"/>
      <c r="E137" s="978"/>
      <c r="F137" s="979"/>
      <c r="G137" s="986" t="s">
        <v>1746</v>
      </c>
      <c r="H137" s="986"/>
      <c r="I137" s="986"/>
      <c r="J137" s="986"/>
      <c r="K137" s="987"/>
      <c r="L137" s="988"/>
      <c r="M137" s="989"/>
      <c r="N137" s="990"/>
      <c r="O137" s="991"/>
      <c r="P137" s="992"/>
      <c r="Q137" s="993">
        <f>ROUNDDOWN(L137*N137,0)</f>
        <v>0</v>
      </c>
      <c r="R137" s="994"/>
      <c r="S137" s="994"/>
      <c r="T137" s="994"/>
      <c r="U137" s="88" t="s">
        <v>4</v>
      </c>
      <c r="V137" s="993">
        <f>ROUNDDOWN(Q137* 0.01,0)</f>
        <v>0</v>
      </c>
      <c r="W137" s="994"/>
      <c r="X137" s="994"/>
      <c r="Y137" s="994"/>
      <c r="Z137" s="89" t="s">
        <v>4</v>
      </c>
      <c r="AA137" s="995">
        <f>Q137+V137</f>
        <v>0</v>
      </c>
      <c r="AB137" s="994"/>
      <c r="AC137" s="994"/>
      <c r="AD137" s="994"/>
      <c r="AE137" s="90" t="s">
        <v>4</v>
      </c>
    </row>
    <row r="138" spans="1:44" ht="12.75" customHeight="1">
      <c r="A138" s="977"/>
      <c r="B138" s="978"/>
      <c r="C138" s="978"/>
      <c r="D138" s="978"/>
      <c r="E138" s="978"/>
      <c r="F138" s="979"/>
      <c r="G138" s="996" t="s">
        <v>1747</v>
      </c>
      <c r="H138" s="996"/>
      <c r="I138" s="996"/>
      <c r="J138" s="996"/>
      <c r="K138" s="997"/>
      <c r="L138" s="998"/>
      <c r="M138" s="999"/>
      <c r="N138" s="1000">
        <f>SUM(N49,N53,N58,N69,N76,N88,N100)</f>
        <v>0</v>
      </c>
      <c r="O138" s="1001"/>
      <c r="P138" s="1002"/>
      <c r="Q138" s="1003">
        <f>ROUNDDOWN(L138*N138,0)</f>
        <v>0</v>
      </c>
      <c r="R138" s="970"/>
      <c r="S138" s="970"/>
      <c r="T138" s="970"/>
      <c r="U138" s="86" t="s">
        <v>4</v>
      </c>
      <c r="V138" s="1003">
        <f>ROUNDDOWN(Q138* 0.1,0)</f>
        <v>0</v>
      </c>
      <c r="W138" s="970"/>
      <c r="X138" s="970"/>
      <c r="Y138" s="970"/>
      <c r="Z138" s="87" t="s">
        <v>4</v>
      </c>
      <c r="AA138" s="969">
        <f>Q138+V138</f>
        <v>0</v>
      </c>
      <c r="AB138" s="970"/>
      <c r="AC138" s="970"/>
      <c r="AD138" s="970"/>
      <c r="AE138" s="91" t="s">
        <v>4</v>
      </c>
    </row>
    <row r="139" spans="1:44" ht="12.75" customHeight="1">
      <c r="A139" s="977"/>
      <c r="B139" s="978"/>
      <c r="C139" s="978"/>
      <c r="D139" s="978"/>
      <c r="E139" s="978"/>
      <c r="F139" s="978"/>
      <c r="G139" s="971" t="s">
        <v>2883</v>
      </c>
      <c r="H139" s="972"/>
      <c r="I139" s="972"/>
      <c r="J139" s="972"/>
      <c r="K139" s="973"/>
      <c r="L139" s="974"/>
      <c r="M139" s="975"/>
      <c r="N139" s="960">
        <f>SUM(N117,N123,N109,N126,N129)</f>
        <v>0</v>
      </c>
      <c r="O139" s="961"/>
      <c r="P139" s="962"/>
      <c r="Q139" s="937">
        <f>ROUNDDOWN(L139*N139,0)</f>
        <v>0</v>
      </c>
      <c r="R139" s="938"/>
      <c r="S139" s="938"/>
      <c r="T139" s="938"/>
      <c r="U139" s="138" t="s">
        <v>4</v>
      </c>
      <c r="V139" s="937">
        <f>ROUNDDOWN(Q139* 0.1,0)</f>
        <v>0</v>
      </c>
      <c r="W139" s="938"/>
      <c r="X139" s="938"/>
      <c r="Y139" s="938"/>
      <c r="Z139" s="139" t="s">
        <v>4</v>
      </c>
      <c r="AA139" s="1007">
        <f>Q139+V139</f>
        <v>0</v>
      </c>
      <c r="AB139" s="938"/>
      <c r="AC139" s="938"/>
      <c r="AD139" s="938"/>
      <c r="AE139" s="269" t="s">
        <v>4</v>
      </c>
    </row>
    <row r="140" spans="1:44" ht="12.75" customHeight="1">
      <c r="A140" s="945"/>
      <c r="B140" s="946"/>
      <c r="C140" s="946"/>
      <c r="D140" s="946"/>
      <c r="E140" s="946"/>
      <c r="F140" s="946"/>
      <c r="G140" s="1008" t="s">
        <v>65</v>
      </c>
      <c r="H140" s="1008"/>
      <c r="I140" s="1008"/>
      <c r="J140" s="1008"/>
      <c r="K140" s="1009"/>
      <c r="L140" s="1010"/>
      <c r="M140" s="1011"/>
      <c r="N140" s="1012">
        <f>SUM(N137:P139)</f>
        <v>0</v>
      </c>
      <c r="O140" s="1013"/>
      <c r="P140" s="1014"/>
      <c r="Q140" s="1015">
        <f>SUM(Q137:T139)</f>
        <v>0</v>
      </c>
      <c r="R140" s="1016"/>
      <c r="S140" s="1016"/>
      <c r="T140" s="1016"/>
      <c r="U140" s="92" t="s">
        <v>4</v>
      </c>
      <c r="V140" s="1015">
        <f>SUM(V137:Y139)</f>
        <v>0</v>
      </c>
      <c r="W140" s="1016"/>
      <c r="X140" s="1016"/>
      <c r="Y140" s="1016"/>
      <c r="Z140" s="94" t="s">
        <v>4</v>
      </c>
      <c r="AA140" s="1017">
        <f>SUM(AA137:AD139)</f>
        <v>0</v>
      </c>
      <c r="AB140" s="1016"/>
      <c r="AC140" s="1016"/>
      <c r="AD140" s="1016"/>
      <c r="AE140" s="93" t="s">
        <v>4</v>
      </c>
    </row>
    <row r="141" spans="1:44" ht="12.75" customHeight="1"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44" ht="12.75" customHeight="1"/>
    <row r="143" spans="1:44" ht="12.75" customHeight="1">
      <c r="A143" s="13" t="s">
        <v>3145</v>
      </c>
      <c r="B143" s="16"/>
      <c r="C143" s="16"/>
      <c r="D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P143"/>
      <c r="AQ143"/>
      <c r="AR143"/>
    </row>
    <row r="144" spans="1:44" ht="12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1:31" ht="12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1:31" ht="12.75" customHeight="1">
      <c r="A146" s="827" t="s">
        <v>5</v>
      </c>
      <c r="B146" s="827"/>
      <c r="C146" s="827"/>
      <c r="D146" s="827"/>
      <c r="E146" s="827"/>
      <c r="F146" s="827"/>
      <c r="G146" s="827"/>
      <c r="H146" s="827"/>
      <c r="I146" s="827"/>
      <c r="J146" s="827"/>
      <c r="K146" s="827"/>
      <c r="L146" s="827"/>
      <c r="M146" s="827"/>
      <c r="N146" s="827"/>
      <c r="O146" s="827"/>
      <c r="P146" s="827"/>
      <c r="Q146" s="827"/>
      <c r="R146" s="827"/>
      <c r="S146" s="827"/>
      <c r="T146" s="827"/>
      <c r="U146" s="827"/>
      <c r="V146" s="827"/>
      <c r="W146" s="827"/>
      <c r="X146" s="827"/>
      <c r="Y146" s="827"/>
      <c r="Z146" s="827"/>
      <c r="AA146" s="827"/>
      <c r="AB146" s="827"/>
      <c r="AC146" s="827"/>
      <c r="AD146" s="827"/>
      <c r="AE146" s="827"/>
    </row>
    <row r="147" spans="1:31" ht="12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1:31" ht="12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1:31" ht="12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1:31" ht="12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1:31" ht="12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1:31" ht="12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1:31" ht="12.75" customHeight="1">
      <c r="B153" s="8"/>
      <c r="C153" s="8"/>
      <c r="D153" s="8"/>
      <c r="E153" s="9"/>
      <c r="F153" s="9"/>
      <c r="G153" s="8"/>
      <c r="H153" s="8"/>
      <c r="I153" s="8"/>
      <c r="J153" s="8"/>
      <c r="K153" s="8"/>
      <c r="L153" s="8"/>
      <c r="M153" s="137"/>
      <c r="N153" s="8"/>
      <c r="O153" s="8"/>
      <c r="P153" s="8"/>
      <c r="Q153" s="8"/>
      <c r="R153" s="8"/>
      <c r="S153" s="8"/>
      <c r="T153" s="8"/>
      <c r="U153" s="8"/>
      <c r="V153" s="16"/>
      <c r="W153" s="16"/>
      <c r="X153" s="16"/>
      <c r="Y153" s="16"/>
      <c r="Z153" s="16"/>
      <c r="AA153" s="9"/>
      <c r="AB153" s="11"/>
      <c r="AC153" s="9"/>
      <c r="AD153" s="11"/>
      <c r="AE153" s="9"/>
    </row>
    <row r="154" spans="1:31" ht="12.75" customHeight="1">
      <c r="A154" s="792" t="s">
        <v>2394</v>
      </c>
      <c r="B154" s="743"/>
      <c r="C154" s="743"/>
      <c r="D154" s="743"/>
      <c r="E154" s="743" t="s">
        <v>60</v>
      </c>
      <c r="F154" s="743"/>
      <c r="G154" s="743"/>
      <c r="H154" s="743"/>
      <c r="I154" s="743"/>
      <c r="J154" s="743"/>
      <c r="K154" s="743" t="s">
        <v>61</v>
      </c>
      <c r="L154" s="743"/>
      <c r="M154" s="743"/>
      <c r="N154" s="743" t="s">
        <v>62</v>
      </c>
      <c r="O154" s="743"/>
      <c r="P154" s="743"/>
      <c r="Q154" s="743" t="s">
        <v>63</v>
      </c>
      <c r="R154" s="743"/>
      <c r="S154" s="743"/>
      <c r="T154" s="746" t="s">
        <v>64</v>
      </c>
      <c r="U154" s="746"/>
      <c r="V154" s="746"/>
      <c r="W154" s="746"/>
      <c r="X154" s="746"/>
      <c r="Y154" s="746"/>
      <c r="Z154" s="746"/>
      <c r="AA154" s="746"/>
      <c r="AB154" s="746"/>
      <c r="AC154" s="746"/>
      <c r="AD154" s="746"/>
      <c r="AE154" s="747"/>
    </row>
    <row r="155" spans="1:31" ht="12.75" customHeight="1">
      <c r="A155" s="793"/>
      <c r="B155" s="744"/>
      <c r="C155" s="744"/>
      <c r="D155" s="744"/>
      <c r="E155" s="744"/>
      <c r="F155" s="744"/>
      <c r="G155" s="744"/>
      <c r="H155" s="744"/>
      <c r="I155" s="744"/>
      <c r="J155" s="744"/>
      <c r="K155" s="744"/>
      <c r="L155" s="744"/>
      <c r="M155" s="744"/>
      <c r="N155" s="744"/>
      <c r="O155" s="744"/>
      <c r="P155" s="744"/>
      <c r="Q155" s="744"/>
      <c r="R155" s="744"/>
      <c r="S155" s="744"/>
      <c r="T155" s="748" t="s">
        <v>2395</v>
      </c>
      <c r="U155" s="748"/>
      <c r="V155" s="748"/>
      <c r="W155" s="748"/>
      <c r="X155" s="748"/>
      <c r="Y155" s="748"/>
      <c r="Z155" s="729"/>
      <c r="AA155" s="729"/>
      <c r="AB155" s="729"/>
      <c r="AC155" s="729"/>
      <c r="AD155" s="729"/>
      <c r="AE155" s="751"/>
    </row>
    <row r="156" spans="1:31" ht="12.75" customHeight="1">
      <c r="A156" s="643" t="s">
        <v>3146</v>
      </c>
      <c r="B156" s="644"/>
      <c r="C156" s="644"/>
      <c r="D156" s="644"/>
      <c r="E156" s="743" t="s">
        <v>2396</v>
      </c>
      <c r="F156" s="743"/>
      <c r="G156" s="775" t="s">
        <v>2397</v>
      </c>
      <c r="H156" s="775"/>
      <c r="I156" s="775"/>
      <c r="J156" s="775"/>
      <c r="K156" s="735">
        <f>SUM(門司区!E14)</f>
        <v>3730</v>
      </c>
      <c r="L156" s="735"/>
      <c r="M156" s="735"/>
      <c r="N156" s="735">
        <f>SUM(門司区!F14)</f>
        <v>0</v>
      </c>
      <c r="O156" s="735"/>
      <c r="P156" s="735"/>
      <c r="Q156" s="707">
        <f t="shared" ref="Q156:Q210" si="18">N156/K156</f>
        <v>0</v>
      </c>
      <c r="R156" s="707"/>
      <c r="S156" s="707"/>
      <c r="T156" s="745"/>
      <c r="U156" s="745"/>
      <c r="V156" s="745"/>
      <c r="W156" s="736"/>
      <c r="X156" s="736"/>
      <c r="Y156" s="736"/>
      <c r="Z156" s="736"/>
      <c r="AA156" s="736"/>
      <c r="AB156" s="736"/>
      <c r="AC156" s="736"/>
      <c r="AD156" s="736"/>
      <c r="AE156" s="737"/>
    </row>
    <row r="157" spans="1:31" ht="12.75" customHeight="1">
      <c r="A157" s="649"/>
      <c r="B157" s="647"/>
      <c r="C157" s="647"/>
      <c r="D157" s="647"/>
      <c r="E157" s="783" t="s">
        <v>2398</v>
      </c>
      <c r="F157" s="783"/>
      <c r="G157" s="774" t="s">
        <v>2399</v>
      </c>
      <c r="H157" s="774"/>
      <c r="I157" s="774"/>
      <c r="J157" s="774"/>
      <c r="K157" s="674">
        <f>SUM(門司区!E20)</f>
        <v>1130</v>
      </c>
      <c r="L157" s="674"/>
      <c r="M157" s="674"/>
      <c r="N157" s="674">
        <f>SUM(門司区!F20)</f>
        <v>0</v>
      </c>
      <c r="O157" s="674"/>
      <c r="P157" s="674"/>
      <c r="Q157" s="618">
        <f t="shared" si="18"/>
        <v>0</v>
      </c>
      <c r="R157" s="618"/>
      <c r="S157" s="618"/>
      <c r="T157" s="732">
        <v>0</v>
      </c>
      <c r="U157" s="732"/>
      <c r="V157" s="732"/>
      <c r="W157" s="731"/>
      <c r="X157" s="731"/>
      <c r="Y157" s="731"/>
      <c r="Z157" s="731"/>
      <c r="AA157" s="731"/>
      <c r="AB157" s="731"/>
      <c r="AC157" s="731"/>
      <c r="AD157" s="731"/>
      <c r="AE157" s="738"/>
    </row>
    <row r="158" spans="1:31" ht="12.75" customHeight="1">
      <c r="A158" s="649"/>
      <c r="B158" s="647"/>
      <c r="C158" s="647"/>
      <c r="D158" s="647"/>
      <c r="E158" s="783" t="s">
        <v>2400</v>
      </c>
      <c r="F158" s="783"/>
      <c r="G158" s="774" t="s">
        <v>2401</v>
      </c>
      <c r="H158" s="774"/>
      <c r="I158" s="774"/>
      <c r="J158" s="774"/>
      <c r="K158" s="674">
        <f>SUM(門司区!E30)</f>
        <v>3240</v>
      </c>
      <c r="L158" s="674"/>
      <c r="M158" s="674"/>
      <c r="N158" s="674">
        <f>SUM(門司区!F30)</f>
        <v>0</v>
      </c>
      <c r="O158" s="674"/>
      <c r="P158" s="674"/>
      <c r="Q158" s="618">
        <f t="shared" si="18"/>
        <v>0</v>
      </c>
      <c r="R158" s="618"/>
      <c r="S158" s="618"/>
      <c r="T158" s="732"/>
      <c r="U158" s="732"/>
      <c r="V158" s="732"/>
      <c r="W158" s="731"/>
      <c r="X158" s="731"/>
      <c r="Y158" s="731"/>
      <c r="Z158" s="731"/>
      <c r="AA158" s="731"/>
      <c r="AB158" s="731"/>
      <c r="AC158" s="731"/>
      <c r="AD158" s="731"/>
      <c r="AE158" s="738"/>
    </row>
    <row r="159" spans="1:31" ht="12.75" customHeight="1">
      <c r="A159" s="649"/>
      <c r="B159" s="647"/>
      <c r="C159" s="647"/>
      <c r="D159" s="647"/>
      <c r="E159" s="783" t="s">
        <v>2402</v>
      </c>
      <c r="F159" s="783"/>
      <c r="G159" s="774" t="s">
        <v>2403</v>
      </c>
      <c r="H159" s="774"/>
      <c r="I159" s="774"/>
      <c r="J159" s="774"/>
      <c r="K159" s="674">
        <f>SUM(門司区!E39)</f>
        <v>2910</v>
      </c>
      <c r="L159" s="674"/>
      <c r="M159" s="674"/>
      <c r="N159" s="674">
        <f>SUM(門司区!F39)</f>
        <v>0</v>
      </c>
      <c r="O159" s="674"/>
      <c r="P159" s="674"/>
      <c r="Q159" s="618">
        <f t="shared" si="18"/>
        <v>0</v>
      </c>
      <c r="R159" s="618"/>
      <c r="S159" s="618"/>
      <c r="T159" s="732"/>
      <c r="U159" s="732"/>
      <c r="V159" s="732"/>
      <c r="W159" s="731"/>
      <c r="X159" s="731"/>
      <c r="Y159" s="731"/>
      <c r="Z159" s="731"/>
      <c r="AA159" s="731"/>
      <c r="AB159" s="731"/>
      <c r="AC159" s="731"/>
      <c r="AD159" s="731"/>
      <c r="AE159" s="738"/>
    </row>
    <row r="160" spans="1:31" ht="12.75" customHeight="1">
      <c r="A160" s="649"/>
      <c r="B160" s="647"/>
      <c r="C160" s="647"/>
      <c r="D160" s="647"/>
      <c r="E160" s="783" t="s">
        <v>2404</v>
      </c>
      <c r="F160" s="783"/>
      <c r="G160" s="774" t="s">
        <v>2405</v>
      </c>
      <c r="H160" s="774"/>
      <c r="I160" s="774"/>
      <c r="J160" s="774"/>
      <c r="K160" s="593">
        <f>SUM(門司区!E49)</f>
        <v>5030</v>
      </c>
      <c r="L160" s="594"/>
      <c r="M160" s="595"/>
      <c r="N160" s="593">
        <f>SUM(門司区!F49)</f>
        <v>0</v>
      </c>
      <c r="O160" s="594"/>
      <c r="P160" s="595"/>
      <c r="Q160" s="618">
        <f t="shared" si="18"/>
        <v>0</v>
      </c>
      <c r="R160" s="618"/>
      <c r="S160" s="618"/>
      <c r="T160" s="732"/>
      <c r="U160" s="732"/>
      <c r="V160" s="732"/>
      <c r="W160" s="731"/>
      <c r="X160" s="731"/>
      <c r="Y160" s="731"/>
      <c r="Z160" s="731"/>
      <c r="AA160" s="731"/>
      <c r="AB160" s="731"/>
      <c r="AC160" s="731"/>
      <c r="AD160" s="731"/>
      <c r="AE160" s="738"/>
    </row>
    <row r="161" spans="1:31" ht="12.75" customHeight="1">
      <c r="A161" s="649"/>
      <c r="B161" s="647"/>
      <c r="C161" s="647"/>
      <c r="D161" s="647"/>
      <c r="E161" s="783" t="s">
        <v>2406</v>
      </c>
      <c r="F161" s="783"/>
      <c r="G161" s="774" t="s">
        <v>1897</v>
      </c>
      <c r="H161" s="774"/>
      <c r="I161" s="774"/>
      <c r="J161" s="774"/>
      <c r="K161" s="593">
        <f>SUM(門司区!E61)</f>
        <v>4090</v>
      </c>
      <c r="L161" s="594"/>
      <c r="M161" s="595"/>
      <c r="N161" s="593">
        <f>SUM(門司区!F61)</f>
        <v>0</v>
      </c>
      <c r="O161" s="594"/>
      <c r="P161" s="595"/>
      <c r="Q161" s="618">
        <f t="shared" si="18"/>
        <v>0</v>
      </c>
      <c r="R161" s="618"/>
      <c r="S161" s="618"/>
      <c r="T161" s="731"/>
      <c r="U161" s="731"/>
      <c r="V161" s="731"/>
      <c r="W161" s="731"/>
      <c r="X161" s="731"/>
      <c r="Y161" s="731"/>
      <c r="Z161" s="731"/>
      <c r="AA161" s="731"/>
      <c r="AB161" s="731"/>
      <c r="AC161" s="749"/>
      <c r="AD161" s="749"/>
      <c r="AE161" s="750"/>
    </row>
    <row r="162" spans="1:31" ht="12.75" customHeight="1">
      <c r="A162" s="649"/>
      <c r="B162" s="647"/>
      <c r="C162" s="647"/>
      <c r="D162" s="647"/>
      <c r="E162" s="773" t="s">
        <v>2407</v>
      </c>
      <c r="F162" s="773"/>
      <c r="G162" s="774" t="s">
        <v>2408</v>
      </c>
      <c r="H162" s="774"/>
      <c r="I162" s="774"/>
      <c r="J162" s="774"/>
      <c r="K162" s="593">
        <f>SUM(門司区!S15)</f>
        <v>2590</v>
      </c>
      <c r="L162" s="594"/>
      <c r="M162" s="595"/>
      <c r="N162" s="593">
        <f>SUM(門司区!T15)</f>
        <v>0</v>
      </c>
      <c r="O162" s="594"/>
      <c r="P162" s="595"/>
      <c r="Q162" s="618">
        <f t="shared" si="18"/>
        <v>0</v>
      </c>
      <c r="R162" s="618"/>
      <c r="S162" s="618"/>
      <c r="T162" s="731"/>
      <c r="U162" s="731"/>
      <c r="V162" s="731"/>
      <c r="W162" s="731"/>
      <c r="X162" s="731"/>
      <c r="Y162" s="731"/>
      <c r="Z162" s="731"/>
      <c r="AA162" s="731"/>
      <c r="AB162" s="731"/>
      <c r="AC162" s="731"/>
      <c r="AD162" s="731"/>
      <c r="AE162" s="738"/>
    </row>
    <row r="163" spans="1:31" ht="12.75" customHeight="1">
      <c r="A163" s="649"/>
      <c r="B163" s="647"/>
      <c r="C163" s="647"/>
      <c r="D163" s="647"/>
      <c r="E163" s="784" t="s">
        <v>2409</v>
      </c>
      <c r="F163" s="784"/>
      <c r="G163" s="785" t="s">
        <v>2410</v>
      </c>
      <c r="H163" s="785"/>
      <c r="I163" s="785"/>
      <c r="J163" s="785"/>
      <c r="K163" s="622">
        <f>SUM(門司区!S24)</f>
        <v>2560</v>
      </c>
      <c r="L163" s="623"/>
      <c r="M163" s="624"/>
      <c r="N163" s="622">
        <f>SUM(門司区!T24)</f>
        <v>0</v>
      </c>
      <c r="O163" s="623"/>
      <c r="P163" s="624"/>
      <c r="Q163" s="716">
        <f t="shared" si="18"/>
        <v>0</v>
      </c>
      <c r="R163" s="716"/>
      <c r="S163" s="716"/>
      <c r="T163" s="733"/>
      <c r="U163" s="733"/>
      <c r="V163" s="733"/>
      <c r="W163" s="733"/>
      <c r="X163" s="733"/>
      <c r="Y163" s="733"/>
      <c r="Z163" s="733"/>
      <c r="AA163" s="733"/>
      <c r="AB163" s="733"/>
      <c r="AC163" s="733"/>
      <c r="AD163" s="733"/>
      <c r="AE163" s="807"/>
    </row>
    <row r="164" spans="1:31" ht="12.75" customHeight="1">
      <c r="A164" s="650"/>
      <c r="B164" s="651"/>
      <c r="C164" s="651"/>
      <c r="D164" s="651"/>
      <c r="E164" s="779" t="s">
        <v>65</v>
      </c>
      <c r="F164" s="780"/>
      <c r="G164" s="780"/>
      <c r="H164" s="780"/>
      <c r="I164" s="780"/>
      <c r="J164" s="781"/>
      <c r="K164" s="838">
        <f>SUM(K156:M163)</f>
        <v>25280</v>
      </c>
      <c r="L164" s="839"/>
      <c r="M164" s="840"/>
      <c r="N164" s="809">
        <f>SUM(N156:P163)</f>
        <v>0</v>
      </c>
      <c r="O164" s="810"/>
      <c r="P164" s="810"/>
      <c r="Q164" s="599">
        <f t="shared" si="18"/>
        <v>0</v>
      </c>
      <c r="R164" s="599"/>
      <c r="S164" s="599"/>
      <c r="T164" s="734"/>
      <c r="U164" s="734"/>
      <c r="V164" s="734"/>
      <c r="W164" s="730"/>
      <c r="X164" s="730"/>
      <c r="Y164" s="730"/>
      <c r="Z164" s="730"/>
      <c r="AA164" s="730"/>
      <c r="AB164" s="730"/>
      <c r="AC164" s="730"/>
      <c r="AD164" s="730"/>
      <c r="AE164" s="808"/>
    </row>
    <row r="165" spans="1:31" ht="12.75" customHeight="1">
      <c r="A165" s="643" t="s">
        <v>3147</v>
      </c>
      <c r="B165" s="644"/>
      <c r="C165" s="644"/>
      <c r="D165" s="645"/>
      <c r="E165" s="782" t="s">
        <v>2411</v>
      </c>
      <c r="F165" s="782"/>
      <c r="G165" s="775" t="s">
        <v>2412</v>
      </c>
      <c r="H165" s="775"/>
      <c r="I165" s="775"/>
      <c r="J165" s="775"/>
      <c r="K165" s="824">
        <f>SUM(小倉北区①!E17)</f>
        <v>5400</v>
      </c>
      <c r="L165" s="825"/>
      <c r="M165" s="826"/>
      <c r="N165" s="824">
        <f>SUM(小倉北区①!F17)</f>
        <v>0</v>
      </c>
      <c r="O165" s="825"/>
      <c r="P165" s="826"/>
      <c r="Q165" s="707">
        <f t="shared" si="18"/>
        <v>0</v>
      </c>
      <c r="R165" s="707"/>
      <c r="S165" s="707"/>
      <c r="T165" s="633"/>
      <c r="U165" s="634"/>
      <c r="V165" s="635"/>
      <c r="W165" s="633"/>
      <c r="X165" s="634"/>
      <c r="Y165" s="635"/>
      <c r="Z165" s="633"/>
      <c r="AA165" s="634"/>
      <c r="AB165" s="635"/>
      <c r="AC165" s="633"/>
      <c r="AD165" s="634"/>
      <c r="AE165" s="699"/>
    </row>
    <row r="166" spans="1:31" ht="12.75" customHeight="1">
      <c r="A166" s="649"/>
      <c r="B166" s="647"/>
      <c r="C166" s="647"/>
      <c r="D166" s="648"/>
      <c r="E166" s="773" t="s">
        <v>2413</v>
      </c>
      <c r="F166" s="773"/>
      <c r="G166" s="774" t="s">
        <v>2414</v>
      </c>
      <c r="H166" s="774"/>
      <c r="I166" s="774"/>
      <c r="J166" s="774"/>
      <c r="K166" s="593">
        <f>SUM(小倉北区①!E29)</f>
        <v>4350</v>
      </c>
      <c r="L166" s="594"/>
      <c r="M166" s="595"/>
      <c r="N166" s="593">
        <f>SUM(小倉北区①!F29)</f>
        <v>0</v>
      </c>
      <c r="O166" s="594"/>
      <c r="P166" s="595"/>
      <c r="Q166" s="618">
        <f t="shared" si="18"/>
        <v>0</v>
      </c>
      <c r="R166" s="618"/>
      <c r="S166" s="618"/>
      <c r="T166" s="582"/>
      <c r="U166" s="583"/>
      <c r="V166" s="584"/>
      <c r="W166" s="582"/>
      <c r="X166" s="583"/>
      <c r="Y166" s="584"/>
      <c r="Z166" s="582"/>
      <c r="AA166" s="583"/>
      <c r="AB166" s="584"/>
      <c r="AC166" s="582"/>
      <c r="AD166" s="583"/>
      <c r="AE166" s="586"/>
    </row>
    <row r="167" spans="1:31" ht="12.75" customHeight="1">
      <c r="A167" s="649"/>
      <c r="B167" s="647"/>
      <c r="C167" s="647"/>
      <c r="D167" s="648"/>
      <c r="E167" s="773" t="s">
        <v>2415</v>
      </c>
      <c r="F167" s="773"/>
      <c r="G167" s="774" t="s">
        <v>2416</v>
      </c>
      <c r="H167" s="774"/>
      <c r="I167" s="774"/>
      <c r="J167" s="774"/>
      <c r="K167" s="593">
        <f>SUM(小倉北区①!E44)</f>
        <v>5900</v>
      </c>
      <c r="L167" s="594"/>
      <c r="M167" s="595"/>
      <c r="N167" s="593">
        <f>SUM(小倉北区①!F44)</f>
        <v>0</v>
      </c>
      <c r="O167" s="594"/>
      <c r="P167" s="595"/>
      <c r="Q167" s="618">
        <f t="shared" si="18"/>
        <v>0</v>
      </c>
      <c r="R167" s="618"/>
      <c r="S167" s="618"/>
      <c r="T167" s="582"/>
      <c r="U167" s="583"/>
      <c r="V167" s="584"/>
      <c r="W167" s="582"/>
      <c r="X167" s="583"/>
      <c r="Y167" s="584"/>
      <c r="Z167" s="582"/>
      <c r="AA167" s="583"/>
      <c r="AB167" s="584"/>
      <c r="AC167" s="582"/>
      <c r="AD167" s="583"/>
      <c r="AE167" s="586"/>
    </row>
    <row r="168" spans="1:31" ht="12.75" customHeight="1">
      <c r="A168" s="649"/>
      <c r="B168" s="647"/>
      <c r="C168" s="647"/>
      <c r="D168" s="648"/>
      <c r="E168" s="773" t="s">
        <v>2417</v>
      </c>
      <c r="F168" s="773"/>
      <c r="G168" s="774" t="s">
        <v>2418</v>
      </c>
      <c r="H168" s="774"/>
      <c r="I168" s="774"/>
      <c r="J168" s="774"/>
      <c r="K168" s="593">
        <f>SUM(小倉北区①!E54)</f>
        <v>4010</v>
      </c>
      <c r="L168" s="594"/>
      <c r="M168" s="595"/>
      <c r="N168" s="593">
        <f>SUM(小倉北区①!F54)</f>
        <v>0</v>
      </c>
      <c r="O168" s="594"/>
      <c r="P168" s="595"/>
      <c r="Q168" s="618">
        <f t="shared" si="18"/>
        <v>0</v>
      </c>
      <c r="R168" s="618"/>
      <c r="S168" s="618"/>
      <c r="T168" s="582"/>
      <c r="U168" s="583"/>
      <c r="V168" s="584"/>
      <c r="W168" s="582"/>
      <c r="X168" s="583"/>
      <c r="Y168" s="584"/>
      <c r="Z168" s="582"/>
      <c r="AA168" s="583"/>
      <c r="AB168" s="584"/>
      <c r="AC168" s="582"/>
      <c r="AD168" s="583"/>
      <c r="AE168" s="586"/>
    </row>
    <row r="169" spans="1:31" ht="12.75" customHeight="1">
      <c r="A169" s="649"/>
      <c r="B169" s="647"/>
      <c r="C169" s="647"/>
      <c r="D169" s="648"/>
      <c r="E169" s="773" t="s">
        <v>2419</v>
      </c>
      <c r="F169" s="773"/>
      <c r="G169" s="774" t="s">
        <v>2420</v>
      </c>
      <c r="H169" s="774"/>
      <c r="I169" s="774"/>
      <c r="J169" s="774"/>
      <c r="K169" s="593">
        <f>SUM(小倉北区①!E65)</f>
        <v>2940</v>
      </c>
      <c r="L169" s="594"/>
      <c r="M169" s="595"/>
      <c r="N169" s="593">
        <f>SUM(小倉北区①!F65)</f>
        <v>0</v>
      </c>
      <c r="O169" s="594"/>
      <c r="P169" s="595"/>
      <c r="Q169" s="618">
        <f t="shared" si="18"/>
        <v>0</v>
      </c>
      <c r="R169" s="618"/>
      <c r="S169" s="618"/>
      <c r="T169" s="582"/>
      <c r="U169" s="583"/>
      <c r="V169" s="584"/>
      <c r="W169" s="582"/>
      <c r="X169" s="583"/>
      <c r="Y169" s="584"/>
      <c r="Z169" s="582"/>
      <c r="AA169" s="583"/>
      <c r="AB169" s="584"/>
      <c r="AC169" s="582"/>
      <c r="AD169" s="583"/>
      <c r="AE169" s="586"/>
    </row>
    <row r="170" spans="1:31" ht="12.75" customHeight="1">
      <c r="A170" s="649"/>
      <c r="B170" s="647"/>
      <c r="C170" s="647"/>
      <c r="D170" s="648"/>
      <c r="E170" s="773" t="s">
        <v>2421</v>
      </c>
      <c r="F170" s="773"/>
      <c r="G170" s="774" t="s">
        <v>2422</v>
      </c>
      <c r="H170" s="774"/>
      <c r="I170" s="774"/>
      <c r="J170" s="774"/>
      <c r="K170" s="593">
        <f>SUM(小倉北区①!S16)</f>
        <v>3650</v>
      </c>
      <c r="L170" s="594"/>
      <c r="M170" s="595"/>
      <c r="N170" s="593">
        <f>SUM(小倉北区①!T16)</f>
        <v>0</v>
      </c>
      <c r="O170" s="594"/>
      <c r="P170" s="595"/>
      <c r="Q170" s="618">
        <f t="shared" si="18"/>
        <v>0</v>
      </c>
      <c r="R170" s="618"/>
      <c r="S170" s="618"/>
      <c r="T170" s="582"/>
      <c r="U170" s="583"/>
      <c r="V170" s="584"/>
      <c r="W170" s="582"/>
      <c r="X170" s="583"/>
      <c r="Y170" s="584"/>
      <c r="Z170" s="582"/>
      <c r="AA170" s="583"/>
      <c r="AB170" s="584"/>
      <c r="AC170" s="582"/>
      <c r="AD170" s="583"/>
      <c r="AE170" s="586"/>
    </row>
    <row r="171" spans="1:31" ht="12.75" customHeight="1">
      <c r="A171" s="649"/>
      <c r="B171" s="647"/>
      <c r="C171" s="647"/>
      <c r="D171" s="648"/>
      <c r="E171" s="773" t="s">
        <v>2423</v>
      </c>
      <c r="F171" s="773"/>
      <c r="G171" s="774" t="s">
        <v>2424</v>
      </c>
      <c r="H171" s="774"/>
      <c r="I171" s="774"/>
      <c r="J171" s="774"/>
      <c r="K171" s="593">
        <f>SUM(小倉北区①!S27)</f>
        <v>4920</v>
      </c>
      <c r="L171" s="594"/>
      <c r="M171" s="595"/>
      <c r="N171" s="593">
        <f>SUM(小倉北区①!T27)</f>
        <v>0</v>
      </c>
      <c r="O171" s="594"/>
      <c r="P171" s="595"/>
      <c r="Q171" s="618">
        <f t="shared" si="18"/>
        <v>0</v>
      </c>
      <c r="R171" s="618"/>
      <c r="S171" s="618"/>
      <c r="T171" s="582"/>
      <c r="U171" s="583"/>
      <c r="V171" s="584"/>
      <c r="W171" s="582"/>
      <c r="X171" s="583"/>
      <c r="Y171" s="584"/>
      <c r="Z171" s="582"/>
      <c r="AA171" s="583"/>
      <c r="AB171" s="584"/>
      <c r="AC171" s="582"/>
      <c r="AD171" s="583"/>
      <c r="AE171" s="586"/>
    </row>
    <row r="172" spans="1:31" ht="12.75" customHeight="1">
      <c r="A172" s="649"/>
      <c r="B172" s="647"/>
      <c r="C172" s="647"/>
      <c r="D172" s="648"/>
      <c r="E172" s="773" t="s">
        <v>2425</v>
      </c>
      <c r="F172" s="773"/>
      <c r="G172" s="774" t="s">
        <v>2426</v>
      </c>
      <c r="H172" s="774"/>
      <c r="I172" s="774"/>
      <c r="J172" s="774"/>
      <c r="K172" s="593">
        <f>SUM(小倉北区①!S40)</f>
        <v>5010</v>
      </c>
      <c r="L172" s="594"/>
      <c r="M172" s="595"/>
      <c r="N172" s="593">
        <f>SUM(小倉北区①!T40)</f>
        <v>0</v>
      </c>
      <c r="O172" s="594"/>
      <c r="P172" s="595"/>
      <c r="Q172" s="618">
        <f t="shared" si="18"/>
        <v>0</v>
      </c>
      <c r="R172" s="618"/>
      <c r="S172" s="618"/>
      <c r="T172" s="582"/>
      <c r="U172" s="583"/>
      <c r="V172" s="584"/>
      <c r="W172" s="582"/>
      <c r="X172" s="583"/>
      <c r="Y172" s="584"/>
      <c r="Z172" s="582"/>
      <c r="AA172" s="583"/>
      <c r="AB172" s="584"/>
      <c r="AC172" s="582"/>
      <c r="AD172" s="583"/>
      <c r="AE172" s="586"/>
    </row>
    <row r="173" spans="1:31" ht="12.75" customHeight="1">
      <c r="A173" s="649"/>
      <c r="B173" s="647"/>
      <c r="C173" s="647"/>
      <c r="D173" s="648"/>
      <c r="E173" s="773" t="s">
        <v>2427</v>
      </c>
      <c r="F173" s="773"/>
      <c r="G173" s="774" t="s">
        <v>2048</v>
      </c>
      <c r="H173" s="774"/>
      <c r="I173" s="774"/>
      <c r="J173" s="774"/>
      <c r="K173" s="593">
        <f>SUM(小倉北区①!S51)</f>
        <v>4630</v>
      </c>
      <c r="L173" s="594"/>
      <c r="M173" s="595"/>
      <c r="N173" s="593">
        <f>SUM(小倉北区①!T51)</f>
        <v>0</v>
      </c>
      <c r="O173" s="594"/>
      <c r="P173" s="595"/>
      <c r="Q173" s="618">
        <f t="shared" si="18"/>
        <v>0</v>
      </c>
      <c r="R173" s="618"/>
      <c r="S173" s="618"/>
      <c r="T173" s="841"/>
      <c r="U173" s="842"/>
      <c r="V173" s="843"/>
      <c r="W173" s="582"/>
      <c r="X173" s="583"/>
      <c r="Y173" s="584"/>
      <c r="Z173" s="582"/>
      <c r="AA173" s="583"/>
      <c r="AB173" s="584"/>
      <c r="AC173" s="582"/>
      <c r="AD173" s="583"/>
      <c r="AE173" s="586"/>
    </row>
    <row r="174" spans="1:31" ht="12.75" customHeight="1">
      <c r="A174" s="649"/>
      <c r="B174" s="647"/>
      <c r="C174" s="647"/>
      <c r="D174" s="648"/>
      <c r="E174" s="773" t="s">
        <v>2428</v>
      </c>
      <c r="F174" s="773"/>
      <c r="G174" s="774" t="s">
        <v>2085</v>
      </c>
      <c r="H174" s="774"/>
      <c r="I174" s="774"/>
      <c r="J174" s="774"/>
      <c r="K174" s="593">
        <f>SUM(小倉北区①!S60)</f>
        <v>2840</v>
      </c>
      <c r="L174" s="594"/>
      <c r="M174" s="595"/>
      <c r="N174" s="593">
        <f>SUM(小倉北区①!T60)</f>
        <v>0</v>
      </c>
      <c r="O174" s="594"/>
      <c r="P174" s="595"/>
      <c r="Q174" s="618">
        <f t="shared" si="18"/>
        <v>0</v>
      </c>
      <c r="R174" s="618"/>
      <c r="S174" s="618"/>
      <c r="T174" s="582"/>
      <c r="U174" s="583"/>
      <c r="V174" s="584"/>
      <c r="W174" s="844"/>
      <c r="X174" s="845"/>
      <c r="Y174" s="846"/>
      <c r="Z174" s="582"/>
      <c r="AA174" s="583"/>
      <c r="AB174" s="584"/>
      <c r="AC174" s="582"/>
      <c r="AD174" s="583"/>
      <c r="AE174" s="586"/>
    </row>
    <row r="175" spans="1:31" ht="12.75" customHeight="1">
      <c r="A175" s="649"/>
      <c r="B175" s="647"/>
      <c r="C175" s="647"/>
      <c r="D175" s="648"/>
      <c r="E175" s="773" t="s">
        <v>2429</v>
      </c>
      <c r="F175" s="773"/>
      <c r="G175" s="774" t="s">
        <v>2430</v>
      </c>
      <c r="H175" s="774"/>
      <c r="I175" s="774"/>
      <c r="J175" s="774"/>
      <c r="K175" s="593">
        <f>SUM(小倉北区②!E16)</f>
        <v>2810</v>
      </c>
      <c r="L175" s="594"/>
      <c r="M175" s="595"/>
      <c r="N175" s="593">
        <f>SUM(小倉北区②!F16)</f>
        <v>0</v>
      </c>
      <c r="O175" s="594"/>
      <c r="P175" s="595"/>
      <c r="Q175" s="618">
        <f t="shared" si="18"/>
        <v>0</v>
      </c>
      <c r="R175" s="618"/>
      <c r="S175" s="618"/>
      <c r="T175" s="582"/>
      <c r="U175" s="583"/>
      <c r="V175" s="584"/>
      <c r="W175" s="709"/>
      <c r="X175" s="710"/>
      <c r="Y175" s="711"/>
      <c r="Z175" s="847"/>
      <c r="AA175" s="848"/>
      <c r="AB175" s="849"/>
      <c r="AC175" s="847"/>
      <c r="AD175" s="848"/>
      <c r="AE175" s="850"/>
    </row>
    <row r="176" spans="1:31" ht="12.75" customHeight="1">
      <c r="A176" s="649"/>
      <c r="B176" s="647"/>
      <c r="C176" s="647"/>
      <c r="D176" s="648"/>
      <c r="E176" s="773" t="s">
        <v>2431</v>
      </c>
      <c r="F176" s="773"/>
      <c r="G176" s="774" t="s">
        <v>2432</v>
      </c>
      <c r="H176" s="774"/>
      <c r="I176" s="774"/>
      <c r="J176" s="774"/>
      <c r="K176" s="593">
        <f>SUM(小倉北区②!E29)</f>
        <v>4730</v>
      </c>
      <c r="L176" s="594"/>
      <c r="M176" s="595"/>
      <c r="N176" s="593">
        <f>SUM(小倉北区②!F29)</f>
        <v>0</v>
      </c>
      <c r="O176" s="594"/>
      <c r="P176" s="595"/>
      <c r="Q176" s="618">
        <f t="shared" si="18"/>
        <v>0</v>
      </c>
      <c r="R176" s="618"/>
      <c r="S176" s="618"/>
      <c r="T176" s="582"/>
      <c r="U176" s="583"/>
      <c r="V176" s="584"/>
      <c r="W176" s="709"/>
      <c r="X176" s="710"/>
      <c r="Y176" s="711"/>
      <c r="Z176" s="582"/>
      <c r="AA176" s="583"/>
      <c r="AB176" s="584"/>
      <c r="AC176" s="582"/>
      <c r="AD176" s="583"/>
      <c r="AE176" s="586"/>
    </row>
    <row r="177" spans="1:31" s="12" customFormat="1" ht="12.75" customHeight="1">
      <c r="A177" s="649"/>
      <c r="B177" s="647"/>
      <c r="C177" s="647"/>
      <c r="D177" s="648"/>
      <c r="E177" s="773" t="s">
        <v>2433</v>
      </c>
      <c r="F177" s="773"/>
      <c r="G177" s="774" t="s">
        <v>2434</v>
      </c>
      <c r="H177" s="774"/>
      <c r="I177" s="774"/>
      <c r="J177" s="774"/>
      <c r="K177" s="593">
        <f>SUM(小倉北区②!E41)</f>
        <v>3160</v>
      </c>
      <c r="L177" s="594"/>
      <c r="M177" s="595"/>
      <c r="N177" s="593">
        <f>SUM(小倉北区②!F41)</f>
        <v>0</v>
      </c>
      <c r="O177" s="594"/>
      <c r="P177" s="595"/>
      <c r="Q177" s="618">
        <f t="shared" si="18"/>
        <v>0</v>
      </c>
      <c r="R177" s="618"/>
      <c r="S177" s="618"/>
      <c r="T177" s="582"/>
      <c r="U177" s="583"/>
      <c r="V177" s="584"/>
      <c r="W177" s="709"/>
      <c r="X177" s="710"/>
      <c r="Y177" s="711"/>
      <c r="Z177" s="582"/>
      <c r="AA177" s="583"/>
      <c r="AB177" s="584"/>
      <c r="AC177" s="582"/>
      <c r="AD177" s="583"/>
      <c r="AE177" s="586"/>
    </row>
    <row r="178" spans="1:31" ht="12.75" customHeight="1">
      <c r="A178" s="649"/>
      <c r="B178" s="647"/>
      <c r="C178" s="647"/>
      <c r="D178" s="648"/>
      <c r="E178" s="773" t="s">
        <v>2435</v>
      </c>
      <c r="F178" s="773"/>
      <c r="G178" s="774" t="s">
        <v>2436</v>
      </c>
      <c r="H178" s="774"/>
      <c r="I178" s="774"/>
      <c r="J178" s="774"/>
      <c r="K178" s="593">
        <f>SUM(小倉北区②!E50)</f>
        <v>3450</v>
      </c>
      <c r="L178" s="594"/>
      <c r="M178" s="595"/>
      <c r="N178" s="593">
        <f>SUM(小倉北区②!F50)</f>
        <v>0</v>
      </c>
      <c r="O178" s="594"/>
      <c r="P178" s="595"/>
      <c r="Q178" s="618">
        <f t="shared" si="18"/>
        <v>0</v>
      </c>
      <c r="R178" s="618"/>
      <c r="S178" s="618"/>
      <c r="T178" s="582"/>
      <c r="U178" s="583"/>
      <c r="V178" s="584"/>
      <c r="W178" s="709"/>
      <c r="X178" s="710"/>
      <c r="Y178" s="711"/>
      <c r="Z178" s="582"/>
      <c r="AA178" s="583"/>
      <c r="AB178" s="584"/>
      <c r="AC178" s="582"/>
      <c r="AD178" s="583"/>
      <c r="AE178" s="586"/>
    </row>
    <row r="179" spans="1:31" ht="12.75" customHeight="1">
      <c r="A179" s="649"/>
      <c r="B179" s="647"/>
      <c r="C179" s="647"/>
      <c r="D179" s="648"/>
      <c r="E179" s="773" t="s">
        <v>2437</v>
      </c>
      <c r="F179" s="773"/>
      <c r="G179" s="774" t="s">
        <v>2438</v>
      </c>
      <c r="H179" s="774"/>
      <c r="I179" s="774"/>
      <c r="J179" s="774"/>
      <c r="K179" s="593">
        <f>SUM(小倉北区②!E63)</f>
        <v>5350</v>
      </c>
      <c r="L179" s="594"/>
      <c r="M179" s="595"/>
      <c r="N179" s="593">
        <f>SUM(小倉北区②!F63)</f>
        <v>0</v>
      </c>
      <c r="O179" s="594"/>
      <c r="P179" s="595"/>
      <c r="Q179" s="618">
        <f t="shared" si="18"/>
        <v>0</v>
      </c>
      <c r="R179" s="618"/>
      <c r="S179" s="618"/>
      <c r="T179" s="582"/>
      <c r="U179" s="583"/>
      <c r="V179" s="584"/>
      <c r="W179" s="709"/>
      <c r="X179" s="710"/>
      <c r="Y179" s="711"/>
      <c r="Z179" s="582"/>
      <c r="AA179" s="583"/>
      <c r="AB179" s="584"/>
      <c r="AC179" s="582"/>
      <c r="AD179" s="583"/>
      <c r="AE179" s="586"/>
    </row>
    <row r="180" spans="1:31" ht="12.75" customHeight="1">
      <c r="A180" s="649"/>
      <c r="B180" s="647"/>
      <c r="C180" s="647"/>
      <c r="D180" s="648"/>
      <c r="E180" s="773" t="s">
        <v>2439</v>
      </c>
      <c r="F180" s="773"/>
      <c r="G180" s="774" t="s">
        <v>2440</v>
      </c>
      <c r="H180" s="774"/>
      <c r="I180" s="774"/>
      <c r="J180" s="774"/>
      <c r="K180" s="851">
        <f>SUM(小倉北区②!S18)</f>
        <v>4310</v>
      </c>
      <c r="L180" s="852"/>
      <c r="M180" s="853"/>
      <c r="N180" s="851">
        <f>SUM(小倉北区②!T18)</f>
        <v>0</v>
      </c>
      <c r="O180" s="852"/>
      <c r="P180" s="853"/>
      <c r="Q180" s="618">
        <f t="shared" si="18"/>
        <v>0</v>
      </c>
      <c r="R180" s="618"/>
      <c r="S180" s="618"/>
      <c r="T180" s="582"/>
      <c r="U180" s="583"/>
      <c r="V180" s="584"/>
      <c r="W180" s="709"/>
      <c r="X180" s="710"/>
      <c r="Y180" s="711"/>
      <c r="Z180" s="582"/>
      <c r="AA180" s="583"/>
      <c r="AB180" s="584"/>
      <c r="AC180" s="582"/>
      <c r="AD180" s="583"/>
      <c r="AE180" s="586"/>
    </row>
    <row r="181" spans="1:31" ht="12.75" customHeight="1">
      <c r="A181" s="649"/>
      <c r="B181" s="647"/>
      <c r="C181" s="647"/>
      <c r="D181" s="648"/>
      <c r="E181" s="773" t="s">
        <v>2441</v>
      </c>
      <c r="F181" s="773"/>
      <c r="G181" s="774" t="s">
        <v>2442</v>
      </c>
      <c r="H181" s="774"/>
      <c r="I181" s="774"/>
      <c r="J181" s="774"/>
      <c r="K181" s="593">
        <f>SUM(小倉北区②!S30)</f>
        <v>4070</v>
      </c>
      <c r="L181" s="594"/>
      <c r="M181" s="595"/>
      <c r="N181" s="593">
        <f>SUM(小倉北区②!T30)</f>
        <v>0</v>
      </c>
      <c r="O181" s="594"/>
      <c r="P181" s="595"/>
      <c r="Q181" s="618">
        <f t="shared" si="18"/>
        <v>0</v>
      </c>
      <c r="R181" s="618"/>
      <c r="S181" s="618"/>
      <c r="T181" s="582"/>
      <c r="U181" s="583"/>
      <c r="V181" s="584"/>
      <c r="W181" s="709"/>
      <c r="X181" s="710"/>
      <c r="Y181" s="711"/>
      <c r="Z181" s="582"/>
      <c r="AA181" s="583"/>
      <c r="AB181" s="584"/>
      <c r="AC181" s="582"/>
      <c r="AD181" s="583"/>
      <c r="AE181" s="586"/>
    </row>
    <row r="182" spans="1:31" ht="12.75" customHeight="1">
      <c r="A182" s="649"/>
      <c r="B182" s="647"/>
      <c r="C182" s="647"/>
      <c r="D182" s="648"/>
      <c r="E182" s="784" t="s">
        <v>2443</v>
      </c>
      <c r="F182" s="784"/>
      <c r="G182" s="785" t="s">
        <v>2444</v>
      </c>
      <c r="H182" s="785"/>
      <c r="I182" s="785"/>
      <c r="J182" s="785"/>
      <c r="K182" s="615">
        <f>SUM(小倉北区②!S45)</f>
        <v>5680</v>
      </c>
      <c r="L182" s="616"/>
      <c r="M182" s="617"/>
      <c r="N182" s="615">
        <f>SUM(小倉北区②!T45)</f>
        <v>0</v>
      </c>
      <c r="O182" s="616"/>
      <c r="P182" s="617"/>
      <c r="Q182" s="639">
        <f t="shared" si="18"/>
        <v>0</v>
      </c>
      <c r="R182" s="639"/>
      <c r="S182" s="639"/>
      <c r="T182" s="854"/>
      <c r="U182" s="855"/>
      <c r="V182" s="856"/>
      <c r="W182" s="857"/>
      <c r="X182" s="858"/>
      <c r="Y182" s="859"/>
      <c r="Z182" s="854"/>
      <c r="AA182" s="855"/>
      <c r="AB182" s="856"/>
      <c r="AC182" s="854"/>
      <c r="AD182" s="855"/>
      <c r="AE182" s="860"/>
    </row>
    <row r="183" spans="1:31" ht="12.75" customHeight="1">
      <c r="A183" s="650"/>
      <c r="B183" s="651"/>
      <c r="C183" s="651"/>
      <c r="D183" s="652"/>
      <c r="E183" s="662" t="s">
        <v>65</v>
      </c>
      <c r="F183" s="662"/>
      <c r="G183" s="662"/>
      <c r="H183" s="662"/>
      <c r="I183" s="662"/>
      <c r="J183" s="662"/>
      <c r="K183" s="677">
        <f>SUM(K165:M182)</f>
        <v>77210</v>
      </c>
      <c r="L183" s="678"/>
      <c r="M183" s="679"/>
      <c r="N183" s="677">
        <f>SUM(N165:P182)</f>
        <v>0</v>
      </c>
      <c r="O183" s="678"/>
      <c r="P183" s="679"/>
      <c r="Q183" s="599">
        <f t="shared" si="18"/>
        <v>0</v>
      </c>
      <c r="R183" s="599"/>
      <c r="S183" s="599"/>
      <c r="T183" s="655"/>
      <c r="U183" s="656"/>
      <c r="V183" s="657"/>
      <c r="W183" s="696"/>
      <c r="X183" s="697"/>
      <c r="Y183" s="698"/>
      <c r="Z183" s="655"/>
      <c r="AA183" s="656"/>
      <c r="AB183" s="657"/>
      <c r="AC183" s="655"/>
      <c r="AD183" s="656"/>
      <c r="AE183" s="658"/>
    </row>
    <row r="184" spans="1:31" ht="12.75" customHeight="1">
      <c r="A184" s="643" t="s">
        <v>3148</v>
      </c>
      <c r="B184" s="644"/>
      <c r="C184" s="644"/>
      <c r="D184" s="645"/>
      <c r="E184" s="782" t="s">
        <v>2445</v>
      </c>
      <c r="F184" s="782"/>
      <c r="G184" s="775" t="s">
        <v>2446</v>
      </c>
      <c r="H184" s="775"/>
      <c r="I184" s="775"/>
      <c r="J184" s="775"/>
      <c r="K184" s="824">
        <f>小倉南区①!E15</f>
        <v>3760</v>
      </c>
      <c r="L184" s="825"/>
      <c r="M184" s="826"/>
      <c r="N184" s="824">
        <f>小倉南区①!F15</f>
        <v>0</v>
      </c>
      <c r="O184" s="825"/>
      <c r="P184" s="826"/>
      <c r="Q184" s="716">
        <f t="shared" si="18"/>
        <v>0</v>
      </c>
      <c r="R184" s="716"/>
      <c r="S184" s="716"/>
      <c r="T184" s="633"/>
      <c r="U184" s="634"/>
      <c r="V184" s="635"/>
      <c r="W184" s="713"/>
      <c r="X184" s="714"/>
      <c r="Y184" s="715"/>
      <c r="Z184" s="633"/>
      <c r="AA184" s="634"/>
      <c r="AB184" s="635"/>
      <c r="AC184" s="633"/>
      <c r="AD184" s="634"/>
      <c r="AE184" s="699"/>
    </row>
    <row r="185" spans="1:31" ht="12.75" customHeight="1">
      <c r="A185" s="649"/>
      <c r="B185" s="647"/>
      <c r="C185" s="647"/>
      <c r="D185" s="648"/>
      <c r="E185" s="773" t="s">
        <v>2447</v>
      </c>
      <c r="F185" s="773"/>
      <c r="G185" s="774" t="s">
        <v>2448</v>
      </c>
      <c r="H185" s="774"/>
      <c r="I185" s="774"/>
      <c r="J185" s="774"/>
      <c r="K185" s="593">
        <f>小倉南区①!E23</f>
        <v>3470</v>
      </c>
      <c r="L185" s="594"/>
      <c r="M185" s="595"/>
      <c r="N185" s="593">
        <f>小倉南区①!F23</f>
        <v>0</v>
      </c>
      <c r="O185" s="594"/>
      <c r="P185" s="595"/>
      <c r="Q185" s="618">
        <f t="shared" si="18"/>
        <v>0</v>
      </c>
      <c r="R185" s="618"/>
      <c r="S185" s="618"/>
      <c r="T185" s="582"/>
      <c r="U185" s="583"/>
      <c r="V185" s="584"/>
      <c r="W185" s="709"/>
      <c r="X185" s="710"/>
      <c r="Y185" s="711"/>
      <c r="Z185" s="582"/>
      <c r="AA185" s="583"/>
      <c r="AB185" s="584"/>
      <c r="AC185" s="582"/>
      <c r="AD185" s="583"/>
      <c r="AE185" s="586"/>
    </row>
    <row r="186" spans="1:31" ht="12.75" customHeight="1">
      <c r="A186" s="649"/>
      <c r="B186" s="647"/>
      <c r="C186" s="647"/>
      <c r="D186" s="648"/>
      <c r="E186" s="773" t="s">
        <v>2449</v>
      </c>
      <c r="F186" s="773"/>
      <c r="G186" s="774" t="s">
        <v>2450</v>
      </c>
      <c r="H186" s="774"/>
      <c r="I186" s="774"/>
      <c r="J186" s="774"/>
      <c r="K186" s="593">
        <f>小倉南区①!E33</f>
        <v>4190</v>
      </c>
      <c r="L186" s="594"/>
      <c r="M186" s="595"/>
      <c r="N186" s="593">
        <f>小倉南区①!F33</f>
        <v>0</v>
      </c>
      <c r="O186" s="594"/>
      <c r="P186" s="595"/>
      <c r="Q186" s="618">
        <f t="shared" si="18"/>
        <v>0</v>
      </c>
      <c r="R186" s="618"/>
      <c r="S186" s="618"/>
      <c r="T186" s="582"/>
      <c r="U186" s="583"/>
      <c r="V186" s="584"/>
      <c r="W186" s="709"/>
      <c r="X186" s="710"/>
      <c r="Y186" s="711"/>
      <c r="Z186" s="582"/>
      <c r="AA186" s="583"/>
      <c r="AB186" s="584"/>
      <c r="AC186" s="582"/>
      <c r="AD186" s="583"/>
      <c r="AE186" s="586"/>
    </row>
    <row r="187" spans="1:31" ht="12.75" customHeight="1">
      <c r="A187" s="649"/>
      <c r="B187" s="647"/>
      <c r="C187" s="647"/>
      <c r="D187" s="648"/>
      <c r="E187" s="773" t="s">
        <v>2451</v>
      </c>
      <c r="F187" s="773"/>
      <c r="G187" s="774" t="s">
        <v>2452</v>
      </c>
      <c r="H187" s="774"/>
      <c r="I187" s="774"/>
      <c r="J187" s="774"/>
      <c r="K187" s="593">
        <f>小倉南区①!E44</f>
        <v>4030</v>
      </c>
      <c r="L187" s="594"/>
      <c r="M187" s="595"/>
      <c r="N187" s="593">
        <f>小倉南区①!F44</f>
        <v>0</v>
      </c>
      <c r="O187" s="594"/>
      <c r="P187" s="595"/>
      <c r="Q187" s="618">
        <f t="shared" si="18"/>
        <v>0</v>
      </c>
      <c r="R187" s="618"/>
      <c r="S187" s="618"/>
      <c r="T187" s="582"/>
      <c r="U187" s="583"/>
      <c r="V187" s="584"/>
      <c r="W187" s="709"/>
      <c r="X187" s="710"/>
      <c r="Y187" s="711"/>
      <c r="Z187" s="582"/>
      <c r="AA187" s="583"/>
      <c r="AB187" s="584"/>
      <c r="AC187" s="582"/>
      <c r="AD187" s="583"/>
      <c r="AE187" s="586"/>
    </row>
    <row r="188" spans="1:31" ht="12.75" customHeight="1">
      <c r="A188" s="649"/>
      <c r="B188" s="647"/>
      <c r="C188" s="647"/>
      <c r="D188" s="648"/>
      <c r="E188" s="773" t="s">
        <v>2453</v>
      </c>
      <c r="F188" s="773"/>
      <c r="G188" s="774" t="s">
        <v>2454</v>
      </c>
      <c r="H188" s="774"/>
      <c r="I188" s="774"/>
      <c r="J188" s="774"/>
      <c r="K188" s="593">
        <f>小倉南区①!E60</f>
        <v>4820</v>
      </c>
      <c r="L188" s="594"/>
      <c r="M188" s="595"/>
      <c r="N188" s="593">
        <f>小倉南区①!F60</f>
        <v>0</v>
      </c>
      <c r="O188" s="594"/>
      <c r="P188" s="595"/>
      <c r="Q188" s="618">
        <f t="shared" si="18"/>
        <v>0</v>
      </c>
      <c r="R188" s="618"/>
      <c r="S188" s="618"/>
      <c r="T188" s="582"/>
      <c r="U188" s="583"/>
      <c r="V188" s="584"/>
      <c r="W188" s="709"/>
      <c r="X188" s="710"/>
      <c r="Y188" s="711"/>
      <c r="Z188" s="582"/>
      <c r="AA188" s="583"/>
      <c r="AB188" s="584"/>
      <c r="AC188" s="582"/>
      <c r="AD188" s="583"/>
      <c r="AE188" s="586"/>
    </row>
    <row r="189" spans="1:31" ht="12.75" customHeight="1">
      <c r="A189" s="649"/>
      <c r="B189" s="647"/>
      <c r="C189" s="647"/>
      <c r="D189" s="648"/>
      <c r="E189" s="773" t="s">
        <v>2455</v>
      </c>
      <c r="F189" s="773"/>
      <c r="G189" s="774" t="s">
        <v>2302</v>
      </c>
      <c r="H189" s="774"/>
      <c r="I189" s="774"/>
      <c r="J189" s="774"/>
      <c r="K189" s="593">
        <f>小倉南区①!S13</f>
        <v>4460</v>
      </c>
      <c r="L189" s="594"/>
      <c r="M189" s="595"/>
      <c r="N189" s="593">
        <f>小倉南区①!T13</f>
        <v>0</v>
      </c>
      <c r="O189" s="594"/>
      <c r="P189" s="595"/>
      <c r="Q189" s="618">
        <f t="shared" si="18"/>
        <v>0</v>
      </c>
      <c r="R189" s="618"/>
      <c r="S189" s="618"/>
      <c r="T189" s="582"/>
      <c r="U189" s="583"/>
      <c r="V189" s="584"/>
      <c r="W189" s="709"/>
      <c r="X189" s="710"/>
      <c r="Y189" s="711"/>
      <c r="Z189" s="582"/>
      <c r="AA189" s="583"/>
      <c r="AB189" s="584"/>
      <c r="AC189" s="582"/>
      <c r="AD189" s="583"/>
      <c r="AE189" s="586"/>
    </row>
    <row r="190" spans="1:31" ht="12.75" customHeight="1">
      <c r="A190" s="649"/>
      <c r="B190" s="647"/>
      <c r="C190" s="647"/>
      <c r="D190" s="648"/>
      <c r="E190" s="773" t="s">
        <v>2456</v>
      </c>
      <c r="F190" s="773"/>
      <c r="G190" s="774" t="s">
        <v>2457</v>
      </c>
      <c r="H190" s="774"/>
      <c r="I190" s="774"/>
      <c r="J190" s="774"/>
      <c r="K190" s="593">
        <f>小倉南区①!S27</f>
        <v>5150</v>
      </c>
      <c r="L190" s="594"/>
      <c r="M190" s="595"/>
      <c r="N190" s="593">
        <f>小倉南区①!T27</f>
        <v>0</v>
      </c>
      <c r="O190" s="594"/>
      <c r="P190" s="595"/>
      <c r="Q190" s="618">
        <f t="shared" si="18"/>
        <v>0</v>
      </c>
      <c r="R190" s="618"/>
      <c r="S190" s="618"/>
      <c r="T190" s="582"/>
      <c r="U190" s="583"/>
      <c r="V190" s="584"/>
      <c r="W190" s="709"/>
      <c r="X190" s="710"/>
      <c r="Y190" s="711"/>
      <c r="Z190" s="582"/>
      <c r="AA190" s="583"/>
      <c r="AB190" s="584"/>
      <c r="AC190" s="582"/>
      <c r="AD190" s="583"/>
      <c r="AE190" s="586"/>
    </row>
    <row r="191" spans="1:31" ht="12.75" customHeight="1">
      <c r="A191" s="649"/>
      <c r="B191" s="647"/>
      <c r="C191" s="647"/>
      <c r="D191" s="648"/>
      <c r="E191" s="773" t="s">
        <v>2458</v>
      </c>
      <c r="F191" s="773"/>
      <c r="G191" s="774" t="s">
        <v>2459</v>
      </c>
      <c r="H191" s="774"/>
      <c r="I191" s="774"/>
      <c r="J191" s="774"/>
      <c r="K191" s="593">
        <f>小倉南区①!S39</f>
        <v>4240</v>
      </c>
      <c r="L191" s="594"/>
      <c r="M191" s="595"/>
      <c r="N191" s="593">
        <f>小倉南区①!T39</f>
        <v>0</v>
      </c>
      <c r="O191" s="594"/>
      <c r="P191" s="595"/>
      <c r="Q191" s="618">
        <f t="shared" si="18"/>
        <v>0</v>
      </c>
      <c r="R191" s="618"/>
      <c r="S191" s="618"/>
      <c r="T191" s="582"/>
      <c r="U191" s="583"/>
      <c r="V191" s="584"/>
      <c r="W191" s="709"/>
      <c r="X191" s="710"/>
      <c r="Y191" s="711"/>
      <c r="Z191" s="582"/>
      <c r="AA191" s="583"/>
      <c r="AB191" s="584"/>
      <c r="AC191" s="582"/>
      <c r="AD191" s="583"/>
      <c r="AE191" s="586"/>
    </row>
    <row r="192" spans="1:31" ht="12.75" customHeight="1">
      <c r="A192" s="649"/>
      <c r="B192" s="647"/>
      <c r="C192" s="647"/>
      <c r="D192" s="648"/>
      <c r="E192" s="773" t="s">
        <v>2460</v>
      </c>
      <c r="F192" s="773"/>
      <c r="G192" s="774" t="s">
        <v>2461</v>
      </c>
      <c r="H192" s="774"/>
      <c r="I192" s="774"/>
      <c r="J192" s="774"/>
      <c r="K192" s="593">
        <f>小倉南区①!S52</f>
        <v>5340</v>
      </c>
      <c r="L192" s="594"/>
      <c r="M192" s="595"/>
      <c r="N192" s="593">
        <f>小倉南区①!T52</f>
        <v>0</v>
      </c>
      <c r="O192" s="594"/>
      <c r="P192" s="595"/>
      <c r="Q192" s="618">
        <f t="shared" si="18"/>
        <v>0</v>
      </c>
      <c r="R192" s="618"/>
      <c r="S192" s="618"/>
      <c r="T192" s="582"/>
      <c r="U192" s="583"/>
      <c r="V192" s="584"/>
      <c r="W192" s="709"/>
      <c r="X192" s="710"/>
      <c r="Y192" s="711"/>
      <c r="Z192" s="582"/>
      <c r="AA192" s="583"/>
      <c r="AB192" s="584"/>
      <c r="AC192" s="582"/>
      <c r="AD192" s="583"/>
      <c r="AE192" s="586"/>
    </row>
    <row r="193" spans="1:31" ht="12.75" customHeight="1">
      <c r="A193" s="649"/>
      <c r="B193" s="647"/>
      <c r="C193" s="647"/>
      <c r="D193" s="648"/>
      <c r="E193" s="773" t="s">
        <v>2462</v>
      </c>
      <c r="F193" s="773"/>
      <c r="G193" s="774" t="s">
        <v>2311</v>
      </c>
      <c r="H193" s="774"/>
      <c r="I193" s="774"/>
      <c r="J193" s="774"/>
      <c r="K193" s="593">
        <f>小倉南区①!S68</f>
        <v>6160</v>
      </c>
      <c r="L193" s="594"/>
      <c r="M193" s="595"/>
      <c r="N193" s="593">
        <f>小倉南区①!T68</f>
        <v>0</v>
      </c>
      <c r="O193" s="594"/>
      <c r="P193" s="595"/>
      <c r="Q193" s="618">
        <f t="shared" si="18"/>
        <v>0</v>
      </c>
      <c r="R193" s="618"/>
      <c r="S193" s="618"/>
      <c r="T193" s="582"/>
      <c r="U193" s="583"/>
      <c r="V193" s="584"/>
      <c r="W193" s="709"/>
      <c r="X193" s="710"/>
      <c r="Y193" s="711"/>
      <c r="Z193" s="582"/>
      <c r="AA193" s="583"/>
      <c r="AB193" s="584"/>
      <c r="AC193" s="582"/>
      <c r="AD193" s="583"/>
      <c r="AE193" s="586"/>
    </row>
    <row r="194" spans="1:31" ht="12.75" customHeight="1">
      <c r="A194" s="649"/>
      <c r="B194" s="647"/>
      <c r="C194" s="647"/>
      <c r="D194" s="648"/>
      <c r="E194" s="773" t="s">
        <v>2463</v>
      </c>
      <c r="F194" s="773"/>
      <c r="G194" s="774" t="s">
        <v>2464</v>
      </c>
      <c r="H194" s="774"/>
      <c r="I194" s="774"/>
      <c r="J194" s="774"/>
      <c r="K194" s="593">
        <f>小倉南区②!E18</f>
        <v>4720</v>
      </c>
      <c r="L194" s="594"/>
      <c r="M194" s="595"/>
      <c r="N194" s="593">
        <f>小倉南区②!F18</f>
        <v>0</v>
      </c>
      <c r="O194" s="594"/>
      <c r="P194" s="595"/>
      <c r="Q194" s="618">
        <f t="shared" si="18"/>
        <v>0</v>
      </c>
      <c r="R194" s="618"/>
      <c r="S194" s="618"/>
      <c r="T194" s="582"/>
      <c r="U194" s="583"/>
      <c r="V194" s="584"/>
      <c r="W194" s="709"/>
      <c r="X194" s="710"/>
      <c r="Y194" s="711"/>
      <c r="Z194" s="582"/>
      <c r="AA194" s="583"/>
      <c r="AB194" s="584"/>
      <c r="AC194" s="582"/>
      <c r="AD194" s="583"/>
      <c r="AE194" s="586"/>
    </row>
    <row r="195" spans="1:31" ht="12.75" customHeight="1">
      <c r="A195" s="649"/>
      <c r="B195" s="647"/>
      <c r="C195" s="647"/>
      <c r="D195" s="648"/>
      <c r="E195" s="773" t="s">
        <v>2465</v>
      </c>
      <c r="F195" s="773"/>
      <c r="G195" s="774" t="s">
        <v>2466</v>
      </c>
      <c r="H195" s="774"/>
      <c r="I195" s="774"/>
      <c r="J195" s="774"/>
      <c r="K195" s="593">
        <f>小倉南区②!E31</f>
        <v>3480</v>
      </c>
      <c r="L195" s="594"/>
      <c r="M195" s="595"/>
      <c r="N195" s="593">
        <f>小倉南区②!F31</f>
        <v>0</v>
      </c>
      <c r="O195" s="594"/>
      <c r="P195" s="595"/>
      <c r="Q195" s="618">
        <f t="shared" si="18"/>
        <v>0</v>
      </c>
      <c r="R195" s="618"/>
      <c r="S195" s="618"/>
      <c r="T195" s="582"/>
      <c r="U195" s="583"/>
      <c r="V195" s="584"/>
      <c r="W195" s="709"/>
      <c r="X195" s="710"/>
      <c r="Y195" s="711"/>
      <c r="Z195" s="582"/>
      <c r="AA195" s="583"/>
      <c r="AB195" s="584"/>
      <c r="AC195" s="582"/>
      <c r="AD195" s="583"/>
      <c r="AE195" s="586"/>
    </row>
    <row r="196" spans="1:31" ht="12.75" customHeight="1">
      <c r="A196" s="649"/>
      <c r="B196" s="647"/>
      <c r="C196" s="647"/>
      <c r="D196" s="648"/>
      <c r="E196" s="773" t="s">
        <v>2467</v>
      </c>
      <c r="F196" s="773"/>
      <c r="G196" s="774" t="s">
        <v>2468</v>
      </c>
      <c r="H196" s="774"/>
      <c r="I196" s="774"/>
      <c r="J196" s="774"/>
      <c r="K196" s="593">
        <f>小倉南区②!E46</f>
        <v>5440</v>
      </c>
      <c r="L196" s="594"/>
      <c r="M196" s="595"/>
      <c r="N196" s="593">
        <f>小倉南区②!F46</f>
        <v>0</v>
      </c>
      <c r="O196" s="594"/>
      <c r="P196" s="595"/>
      <c r="Q196" s="618">
        <f t="shared" si="18"/>
        <v>0</v>
      </c>
      <c r="R196" s="618"/>
      <c r="S196" s="618"/>
      <c r="T196" s="582"/>
      <c r="U196" s="583"/>
      <c r="V196" s="584"/>
      <c r="W196" s="709"/>
      <c r="X196" s="710"/>
      <c r="Y196" s="711"/>
      <c r="Z196" s="582"/>
      <c r="AA196" s="583"/>
      <c r="AB196" s="584"/>
      <c r="AC196" s="582"/>
      <c r="AD196" s="583"/>
      <c r="AE196" s="586"/>
    </row>
    <row r="197" spans="1:31" ht="12.75" customHeight="1">
      <c r="A197" s="649"/>
      <c r="B197" s="647"/>
      <c r="C197" s="647"/>
      <c r="D197" s="648"/>
      <c r="E197" s="773" t="s">
        <v>2469</v>
      </c>
      <c r="F197" s="773"/>
      <c r="G197" s="774" t="s">
        <v>2470</v>
      </c>
      <c r="H197" s="774"/>
      <c r="I197" s="774"/>
      <c r="J197" s="774"/>
      <c r="K197" s="593">
        <f>小倉南区②!E57</f>
        <v>3720</v>
      </c>
      <c r="L197" s="594"/>
      <c r="M197" s="595"/>
      <c r="N197" s="593">
        <f>小倉南区②!F57</f>
        <v>0</v>
      </c>
      <c r="O197" s="594"/>
      <c r="P197" s="595"/>
      <c r="Q197" s="618">
        <f t="shared" si="18"/>
        <v>0</v>
      </c>
      <c r="R197" s="618"/>
      <c r="S197" s="618"/>
      <c r="T197" s="582"/>
      <c r="U197" s="583"/>
      <c r="V197" s="584"/>
      <c r="W197" s="709"/>
      <c r="X197" s="710"/>
      <c r="Y197" s="711"/>
      <c r="Z197" s="582"/>
      <c r="AA197" s="583"/>
      <c r="AB197" s="584"/>
      <c r="AC197" s="582"/>
      <c r="AD197" s="583"/>
      <c r="AE197" s="586"/>
    </row>
    <row r="198" spans="1:31" ht="12.75" customHeight="1">
      <c r="A198" s="649"/>
      <c r="B198" s="647"/>
      <c r="C198" s="647"/>
      <c r="D198" s="648"/>
      <c r="E198" s="773" t="s">
        <v>2471</v>
      </c>
      <c r="F198" s="773"/>
      <c r="G198" s="774" t="s">
        <v>2472</v>
      </c>
      <c r="H198" s="774"/>
      <c r="I198" s="774"/>
      <c r="J198" s="774"/>
      <c r="K198" s="593">
        <f>小倉南区②!S17</f>
        <v>2790</v>
      </c>
      <c r="L198" s="594"/>
      <c r="M198" s="595"/>
      <c r="N198" s="593">
        <f>小倉南区②!T17</f>
        <v>0</v>
      </c>
      <c r="O198" s="594"/>
      <c r="P198" s="595"/>
      <c r="Q198" s="618">
        <f t="shared" si="18"/>
        <v>0</v>
      </c>
      <c r="R198" s="618"/>
      <c r="S198" s="618"/>
      <c r="T198" s="582"/>
      <c r="U198" s="583"/>
      <c r="V198" s="584"/>
      <c r="W198" s="709"/>
      <c r="X198" s="710"/>
      <c r="Y198" s="711"/>
      <c r="Z198" s="582"/>
      <c r="AA198" s="583"/>
      <c r="AB198" s="584"/>
      <c r="AC198" s="582"/>
      <c r="AD198" s="583"/>
      <c r="AE198" s="586"/>
    </row>
    <row r="199" spans="1:31" ht="12.75" customHeight="1">
      <c r="A199" s="649"/>
      <c r="B199" s="647"/>
      <c r="C199" s="647"/>
      <c r="D199" s="648"/>
      <c r="E199" s="773" t="s">
        <v>2473</v>
      </c>
      <c r="F199" s="773"/>
      <c r="G199" s="774" t="s">
        <v>2316</v>
      </c>
      <c r="H199" s="774"/>
      <c r="I199" s="774"/>
      <c r="J199" s="774"/>
      <c r="K199" s="593">
        <f>小倉南区②!S30</f>
        <v>4810</v>
      </c>
      <c r="L199" s="594"/>
      <c r="M199" s="595"/>
      <c r="N199" s="593">
        <f>小倉南区②!T30</f>
        <v>0</v>
      </c>
      <c r="O199" s="594"/>
      <c r="P199" s="595"/>
      <c r="Q199" s="618">
        <f t="shared" si="18"/>
        <v>0</v>
      </c>
      <c r="R199" s="618"/>
      <c r="S199" s="618"/>
      <c r="T199" s="582"/>
      <c r="U199" s="583"/>
      <c r="V199" s="584"/>
      <c r="W199" s="709"/>
      <c r="X199" s="710"/>
      <c r="Y199" s="711"/>
      <c r="Z199" s="582"/>
      <c r="AA199" s="583"/>
      <c r="AB199" s="584"/>
      <c r="AC199" s="582"/>
      <c r="AD199" s="583"/>
      <c r="AE199" s="586"/>
    </row>
    <row r="200" spans="1:31" ht="12.75" customHeight="1">
      <c r="A200" s="649"/>
      <c r="B200" s="647"/>
      <c r="C200" s="647"/>
      <c r="D200" s="648"/>
      <c r="E200" s="773" t="s">
        <v>2474</v>
      </c>
      <c r="F200" s="773"/>
      <c r="G200" s="774" t="s">
        <v>2475</v>
      </c>
      <c r="H200" s="774"/>
      <c r="I200" s="774"/>
      <c r="J200" s="774"/>
      <c r="K200" s="593">
        <f>小倉南区②!S39</f>
        <v>3490</v>
      </c>
      <c r="L200" s="594"/>
      <c r="M200" s="595"/>
      <c r="N200" s="593">
        <f>小倉南区②!T39</f>
        <v>0</v>
      </c>
      <c r="O200" s="594"/>
      <c r="P200" s="595"/>
      <c r="Q200" s="618">
        <f t="shared" si="18"/>
        <v>0</v>
      </c>
      <c r="R200" s="618"/>
      <c r="S200" s="618"/>
      <c r="T200" s="582"/>
      <c r="U200" s="583"/>
      <c r="V200" s="584"/>
      <c r="W200" s="709"/>
      <c r="X200" s="710"/>
      <c r="Y200" s="711"/>
      <c r="Z200" s="582"/>
      <c r="AA200" s="583"/>
      <c r="AB200" s="584"/>
      <c r="AC200" s="582"/>
      <c r="AD200" s="583"/>
      <c r="AE200" s="586"/>
    </row>
    <row r="201" spans="1:31" ht="12.75" customHeight="1">
      <c r="A201" s="649"/>
      <c r="B201" s="647"/>
      <c r="C201" s="647"/>
      <c r="D201" s="648"/>
      <c r="E201" s="784" t="s">
        <v>2476</v>
      </c>
      <c r="F201" s="784"/>
      <c r="G201" s="785" t="s">
        <v>2477</v>
      </c>
      <c r="H201" s="785"/>
      <c r="I201" s="785"/>
      <c r="J201" s="785"/>
      <c r="K201" s="622">
        <f>小倉南区②!S54</f>
        <v>4600</v>
      </c>
      <c r="L201" s="623"/>
      <c r="M201" s="624"/>
      <c r="N201" s="622">
        <f>小倉南区②!T54</f>
        <v>0</v>
      </c>
      <c r="O201" s="623"/>
      <c r="P201" s="624"/>
      <c r="Q201" s="639">
        <f t="shared" si="18"/>
        <v>0</v>
      </c>
      <c r="R201" s="639"/>
      <c r="S201" s="639"/>
      <c r="T201" s="700"/>
      <c r="U201" s="701"/>
      <c r="V201" s="712"/>
      <c r="W201" s="861"/>
      <c r="X201" s="862"/>
      <c r="Y201" s="863"/>
      <c r="Z201" s="700"/>
      <c r="AA201" s="701"/>
      <c r="AB201" s="712"/>
      <c r="AC201" s="700"/>
      <c r="AD201" s="701"/>
      <c r="AE201" s="702"/>
    </row>
    <row r="202" spans="1:31" ht="12.75" customHeight="1">
      <c r="A202" s="650"/>
      <c r="B202" s="651"/>
      <c r="C202" s="651"/>
      <c r="D202" s="652"/>
      <c r="E202" s="806" t="s">
        <v>65</v>
      </c>
      <c r="F202" s="806"/>
      <c r="G202" s="806"/>
      <c r="H202" s="806"/>
      <c r="I202" s="806"/>
      <c r="J202" s="806"/>
      <c r="K202" s="677">
        <f>SUM(K184:M201)</f>
        <v>78670</v>
      </c>
      <c r="L202" s="678"/>
      <c r="M202" s="679"/>
      <c r="N202" s="677">
        <f>SUM(N184:P201)</f>
        <v>0</v>
      </c>
      <c r="O202" s="678"/>
      <c r="P202" s="679"/>
      <c r="Q202" s="599">
        <f t="shared" si="18"/>
        <v>0</v>
      </c>
      <c r="R202" s="599"/>
      <c r="S202" s="599"/>
      <c r="T202" s="655"/>
      <c r="U202" s="656"/>
      <c r="V202" s="657"/>
      <c r="W202" s="696"/>
      <c r="X202" s="697"/>
      <c r="Y202" s="698"/>
      <c r="Z202" s="655"/>
      <c r="AA202" s="656"/>
      <c r="AB202" s="657"/>
      <c r="AC202" s="655"/>
      <c r="AD202" s="656"/>
      <c r="AE202" s="658"/>
    </row>
    <row r="203" spans="1:31" ht="12.75" customHeight="1">
      <c r="A203" s="643" t="s">
        <v>3149</v>
      </c>
      <c r="B203" s="644"/>
      <c r="C203" s="644"/>
      <c r="D203" s="645"/>
      <c r="E203" s="782" t="s">
        <v>2478</v>
      </c>
      <c r="F203" s="782"/>
      <c r="G203" s="775" t="s">
        <v>2327</v>
      </c>
      <c r="H203" s="775"/>
      <c r="I203" s="775"/>
      <c r="J203" s="775"/>
      <c r="K203" s="824">
        <f>戸畑区・八幡東区!E16</f>
        <v>4580</v>
      </c>
      <c r="L203" s="825"/>
      <c r="M203" s="826"/>
      <c r="N203" s="824">
        <f>戸畑区・八幡東区!F16</f>
        <v>0</v>
      </c>
      <c r="O203" s="825"/>
      <c r="P203" s="826"/>
      <c r="Q203" s="692">
        <f t="shared" si="18"/>
        <v>0</v>
      </c>
      <c r="R203" s="692"/>
      <c r="S203" s="692"/>
      <c r="T203" s="633"/>
      <c r="U203" s="634"/>
      <c r="V203" s="635"/>
      <c r="W203" s="713"/>
      <c r="X203" s="714"/>
      <c r="Y203" s="715"/>
      <c r="Z203" s="633"/>
      <c r="AA203" s="634"/>
      <c r="AB203" s="635"/>
      <c r="AC203" s="633"/>
      <c r="AD203" s="634"/>
      <c r="AE203" s="699"/>
    </row>
    <row r="204" spans="1:31" ht="12.75" customHeight="1">
      <c r="A204" s="649"/>
      <c r="B204" s="647"/>
      <c r="C204" s="647"/>
      <c r="D204" s="648"/>
      <c r="E204" s="773" t="s">
        <v>2479</v>
      </c>
      <c r="F204" s="773"/>
      <c r="G204" s="774" t="s">
        <v>2480</v>
      </c>
      <c r="H204" s="774"/>
      <c r="I204" s="774"/>
      <c r="J204" s="774"/>
      <c r="K204" s="593">
        <f>戸畑区・八幡東区!E26</f>
        <v>4530</v>
      </c>
      <c r="L204" s="594"/>
      <c r="M204" s="595"/>
      <c r="N204" s="593">
        <f>戸畑区・八幡東区!F26</f>
        <v>0</v>
      </c>
      <c r="O204" s="594"/>
      <c r="P204" s="595"/>
      <c r="Q204" s="639">
        <f t="shared" si="18"/>
        <v>0</v>
      </c>
      <c r="R204" s="639"/>
      <c r="S204" s="639"/>
      <c r="T204" s="582"/>
      <c r="U204" s="583"/>
      <c r="V204" s="584"/>
      <c r="W204" s="582"/>
      <c r="X204" s="583"/>
      <c r="Y204" s="584"/>
      <c r="Z204" s="582"/>
      <c r="AA204" s="583"/>
      <c r="AB204" s="584"/>
      <c r="AC204" s="582"/>
      <c r="AD204" s="583"/>
      <c r="AE204" s="586"/>
    </row>
    <row r="205" spans="1:31" ht="12.75" customHeight="1">
      <c r="A205" s="649"/>
      <c r="B205" s="647"/>
      <c r="C205" s="647"/>
      <c r="D205" s="648"/>
      <c r="E205" s="773" t="s">
        <v>2481</v>
      </c>
      <c r="F205" s="773"/>
      <c r="G205" s="774" t="s">
        <v>2482</v>
      </c>
      <c r="H205" s="774"/>
      <c r="I205" s="774"/>
      <c r="J205" s="774"/>
      <c r="K205" s="593">
        <f>戸畑区・八幡東区!E35</f>
        <v>4250</v>
      </c>
      <c r="L205" s="594"/>
      <c r="M205" s="595"/>
      <c r="N205" s="593">
        <f>戸畑区・八幡東区!F35</f>
        <v>0</v>
      </c>
      <c r="O205" s="594"/>
      <c r="P205" s="595"/>
      <c r="Q205" s="639">
        <f t="shared" si="18"/>
        <v>0</v>
      </c>
      <c r="R205" s="639"/>
      <c r="S205" s="639"/>
      <c r="T205" s="582"/>
      <c r="U205" s="583"/>
      <c r="V205" s="584"/>
      <c r="W205" s="582"/>
      <c r="X205" s="583"/>
      <c r="Y205" s="584"/>
      <c r="Z205" s="582"/>
      <c r="AA205" s="583"/>
      <c r="AB205" s="584"/>
      <c r="AC205" s="582"/>
      <c r="AD205" s="583"/>
      <c r="AE205" s="586"/>
    </row>
    <row r="206" spans="1:31" ht="12.75" customHeight="1">
      <c r="A206" s="649"/>
      <c r="B206" s="647"/>
      <c r="C206" s="647"/>
      <c r="D206" s="648"/>
      <c r="E206" s="773" t="s">
        <v>2483</v>
      </c>
      <c r="F206" s="773"/>
      <c r="G206" s="774" t="s">
        <v>2333</v>
      </c>
      <c r="H206" s="774"/>
      <c r="I206" s="774"/>
      <c r="J206" s="774"/>
      <c r="K206" s="593">
        <f>戸畑区・八幡東区!E46</f>
        <v>4270</v>
      </c>
      <c r="L206" s="594"/>
      <c r="M206" s="595"/>
      <c r="N206" s="593">
        <f>戸畑区・八幡東区!F46</f>
        <v>0</v>
      </c>
      <c r="O206" s="594"/>
      <c r="P206" s="595"/>
      <c r="Q206" s="639">
        <f t="shared" si="18"/>
        <v>0</v>
      </c>
      <c r="R206" s="639"/>
      <c r="S206" s="639"/>
      <c r="T206" s="582"/>
      <c r="U206" s="583"/>
      <c r="V206" s="584"/>
      <c r="W206" s="582"/>
      <c r="X206" s="583"/>
      <c r="Y206" s="584"/>
      <c r="Z206" s="582"/>
      <c r="AA206" s="583"/>
      <c r="AB206" s="584"/>
      <c r="AC206" s="582"/>
      <c r="AD206" s="583"/>
      <c r="AE206" s="586"/>
    </row>
    <row r="207" spans="1:31" ht="12.75" customHeight="1">
      <c r="A207" s="649"/>
      <c r="B207" s="647"/>
      <c r="C207" s="647"/>
      <c r="D207" s="648"/>
      <c r="E207" s="773" t="s">
        <v>2484</v>
      </c>
      <c r="F207" s="773"/>
      <c r="G207" s="774" t="s">
        <v>2485</v>
      </c>
      <c r="H207" s="774"/>
      <c r="I207" s="774"/>
      <c r="J207" s="774"/>
      <c r="K207" s="593">
        <f>戸畑区・八幡東区!E52</f>
        <v>1960</v>
      </c>
      <c r="L207" s="594"/>
      <c r="M207" s="595"/>
      <c r="N207" s="593">
        <f>戸畑区・八幡東区!F52</f>
        <v>0</v>
      </c>
      <c r="O207" s="594"/>
      <c r="P207" s="595"/>
      <c r="Q207" s="639">
        <f t="shared" si="18"/>
        <v>0</v>
      </c>
      <c r="R207" s="639"/>
      <c r="S207" s="639"/>
      <c r="T207" s="582"/>
      <c r="U207" s="583"/>
      <c r="V207" s="584"/>
      <c r="W207" s="582"/>
      <c r="X207" s="583"/>
      <c r="Y207" s="584"/>
      <c r="Z207" s="582"/>
      <c r="AA207" s="583"/>
      <c r="AB207" s="584"/>
      <c r="AC207" s="582"/>
      <c r="AD207" s="583"/>
      <c r="AE207" s="586"/>
    </row>
    <row r="208" spans="1:31" ht="12.75" customHeight="1">
      <c r="A208" s="649"/>
      <c r="B208" s="647"/>
      <c r="C208" s="647"/>
      <c r="D208" s="648"/>
      <c r="E208" s="784" t="s">
        <v>2486</v>
      </c>
      <c r="F208" s="784"/>
      <c r="G208" s="785" t="s">
        <v>2487</v>
      </c>
      <c r="H208" s="785"/>
      <c r="I208" s="785"/>
      <c r="J208" s="785"/>
      <c r="K208" s="622">
        <f>戸畑区・八幡東区!E63</f>
        <v>3780</v>
      </c>
      <c r="L208" s="623"/>
      <c r="M208" s="624"/>
      <c r="N208" s="622">
        <f>戸畑区・八幡東区!F63</f>
        <v>0</v>
      </c>
      <c r="O208" s="623"/>
      <c r="P208" s="624"/>
      <c r="Q208" s="639">
        <f t="shared" si="18"/>
        <v>0</v>
      </c>
      <c r="R208" s="639"/>
      <c r="S208" s="639"/>
      <c r="T208" s="700"/>
      <c r="U208" s="701"/>
      <c r="V208" s="712"/>
      <c r="W208" s="700"/>
      <c r="X208" s="701"/>
      <c r="Y208" s="712"/>
      <c r="Z208" s="700"/>
      <c r="AA208" s="701"/>
      <c r="AB208" s="712"/>
      <c r="AC208" s="700"/>
      <c r="AD208" s="701"/>
      <c r="AE208" s="702"/>
    </row>
    <row r="209" spans="1:31" ht="12.75" customHeight="1">
      <c r="A209" s="650"/>
      <c r="B209" s="651"/>
      <c r="C209" s="651"/>
      <c r="D209" s="652"/>
      <c r="E209" s="662" t="s">
        <v>65</v>
      </c>
      <c r="F209" s="662"/>
      <c r="G209" s="662"/>
      <c r="H209" s="662"/>
      <c r="I209" s="662"/>
      <c r="J209" s="662"/>
      <c r="K209" s="677">
        <f>SUM(K203:M208)</f>
        <v>23370</v>
      </c>
      <c r="L209" s="678"/>
      <c r="M209" s="679"/>
      <c r="N209" s="677">
        <f>SUM(N203:P208)</f>
        <v>0</v>
      </c>
      <c r="O209" s="678"/>
      <c r="P209" s="679"/>
      <c r="Q209" s="599">
        <f t="shared" si="18"/>
        <v>0</v>
      </c>
      <c r="R209" s="599"/>
      <c r="S209" s="599"/>
      <c r="T209" s="703"/>
      <c r="U209" s="704"/>
      <c r="V209" s="708"/>
      <c r="W209" s="703"/>
      <c r="X209" s="704"/>
      <c r="Y209" s="708"/>
      <c r="Z209" s="703"/>
      <c r="AA209" s="704"/>
      <c r="AB209" s="708"/>
      <c r="AC209" s="703"/>
      <c r="AD209" s="704"/>
      <c r="AE209" s="705"/>
    </row>
    <row r="210" spans="1:31" ht="12.75" customHeight="1">
      <c r="A210" s="643" t="s">
        <v>3150</v>
      </c>
      <c r="B210" s="644"/>
      <c r="C210" s="644"/>
      <c r="D210" s="645"/>
      <c r="E210" s="801" t="s">
        <v>2488</v>
      </c>
      <c r="F210" s="802"/>
      <c r="G210" s="864" t="s">
        <v>2489</v>
      </c>
      <c r="H210" s="865"/>
      <c r="I210" s="865"/>
      <c r="J210" s="866"/>
      <c r="K210" s="824">
        <f>苅田町・中間市・遠賀郡!E19</f>
        <v>5400</v>
      </c>
      <c r="L210" s="825"/>
      <c r="M210" s="826"/>
      <c r="N210" s="824">
        <f>苅田町・中間市・遠賀郡!F19</f>
        <v>0</v>
      </c>
      <c r="O210" s="825"/>
      <c r="P210" s="826"/>
      <c r="Q210" s="867">
        <f t="shared" si="18"/>
        <v>0</v>
      </c>
      <c r="R210" s="868"/>
      <c r="S210" s="869"/>
      <c r="T210" s="870"/>
      <c r="U210" s="871"/>
      <c r="V210" s="872"/>
      <c r="W210" s="870"/>
      <c r="X210" s="871"/>
      <c r="Y210" s="872"/>
      <c r="Z210" s="870"/>
      <c r="AA210" s="871"/>
      <c r="AB210" s="872"/>
      <c r="AC210" s="870"/>
      <c r="AD210" s="871"/>
      <c r="AE210" s="873"/>
    </row>
    <row r="211" spans="1:31" ht="12.75" customHeight="1">
      <c r="A211" s="649"/>
      <c r="B211" s="647"/>
      <c r="C211" s="647"/>
      <c r="D211" s="648"/>
      <c r="E211" s="874"/>
      <c r="F211" s="875"/>
      <c r="G211" s="876"/>
      <c r="H211" s="877"/>
      <c r="I211" s="877"/>
      <c r="J211" s="878"/>
      <c r="K211" s="615"/>
      <c r="L211" s="616"/>
      <c r="M211" s="617"/>
      <c r="N211" s="615"/>
      <c r="O211" s="616"/>
      <c r="P211" s="617"/>
      <c r="Q211" s="879"/>
      <c r="R211" s="880"/>
      <c r="S211" s="881"/>
      <c r="T211" s="882"/>
      <c r="U211" s="883"/>
      <c r="V211" s="884"/>
      <c r="W211" s="882"/>
      <c r="X211" s="883"/>
      <c r="Y211" s="884"/>
      <c r="Z211" s="882"/>
      <c r="AA211" s="883"/>
      <c r="AB211" s="884"/>
      <c r="AC211" s="882"/>
      <c r="AD211" s="883"/>
      <c r="AE211" s="885"/>
    </row>
    <row r="212" spans="1:31" ht="12.75" customHeight="1">
      <c r="A212" s="650"/>
      <c r="B212" s="651"/>
      <c r="C212" s="651"/>
      <c r="D212" s="652"/>
      <c r="E212" s="789" t="s">
        <v>65</v>
      </c>
      <c r="F212" s="790"/>
      <c r="G212" s="790"/>
      <c r="H212" s="790"/>
      <c r="I212" s="790"/>
      <c r="J212" s="791"/>
      <c r="K212" s="677">
        <f>SUM(K210:M211)</f>
        <v>5400</v>
      </c>
      <c r="L212" s="678"/>
      <c r="M212" s="679"/>
      <c r="N212" s="677">
        <f>SUM(N210:P211)</f>
        <v>0</v>
      </c>
      <c r="O212" s="678"/>
      <c r="P212" s="679"/>
      <c r="Q212" s="599">
        <f>N212/K212</f>
        <v>0</v>
      </c>
      <c r="R212" s="599"/>
      <c r="S212" s="599"/>
      <c r="T212" s="680"/>
      <c r="U212" s="681"/>
      <c r="V212" s="682"/>
      <c r="W212" s="680"/>
      <c r="X212" s="681"/>
      <c r="Y212" s="682"/>
      <c r="Z212" s="680"/>
      <c r="AA212" s="681"/>
      <c r="AB212" s="682"/>
      <c r="AC212" s="680"/>
      <c r="AD212" s="681"/>
      <c r="AE212" s="811"/>
    </row>
    <row r="213" spans="1:31" ht="12.75" customHeight="1">
      <c r="A213" s="792" t="s">
        <v>2490</v>
      </c>
      <c r="B213" s="743"/>
      <c r="C213" s="743"/>
      <c r="D213" s="743"/>
      <c r="E213" s="743" t="s">
        <v>60</v>
      </c>
      <c r="F213" s="743"/>
      <c r="G213" s="743"/>
      <c r="H213" s="743"/>
      <c r="I213" s="743"/>
      <c r="J213" s="743"/>
      <c r="K213" s="743" t="s">
        <v>61</v>
      </c>
      <c r="L213" s="743"/>
      <c r="M213" s="743"/>
      <c r="N213" s="743" t="s">
        <v>62</v>
      </c>
      <c r="O213" s="743"/>
      <c r="P213" s="743"/>
      <c r="Q213" s="743" t="s">
        <v>63</v>
      </c>
      <c r="R213" s="743"/>
      <c r="S213" s="743"/>
      <c r="T213" s="746" t="s">
        <v>64</v>
      </c>
      <c r="U213" s="746"/>
      <c r="V213" s="746"/>
      <c r="W213" s="746"/>
      <c r="X213" s="746"/>
      <c r="Y213" s="746"/>
      <c r="Z213" s="746"/>
      <c r="AA213" s="746"/>
      <c r="AB213" s="746"/>
      <c r="AC213" s="746"/>
      <c r="AD213" s="746"/>
      <c r="AE213" s="747"/>
    </row>
    <row r="214" spans="1:31" ht="12.75" customHeight="1">
      <c r="A214" s="793"/>
      <c r="B214" s="744"/>
      <c r="C214" s="744"/>
      <c r="D214" s="744"/>
      <c r="E214" s="744"/>
      <c r="F214" s="744"/>
      <c r="G214" s="744"/>
      <c r="H214" s="744"/>
      <c r="I214" s="744"/>
      <c r="J214" s="744"/>
      <c r="K214" s="744"/>
      <c r="L214" s="744"/>
      <c r="M214" s="744"/>
      <c r="N214" s="744"/>
      <c r="O214" s="744"/>
      <c r="P214" s="744"/>
      <c r="Q214" s="744"/>
      <c r="R214" s="744"/>
      <c r="S214" s="744"/>
      <c r="T214" s="748" t="s">
        <v>2395</v>
      </c>
      <c r="U214" s="748"/>
      <c r="V214" s="748"/>
      <c r="W214" s="748"/>
      <c r="X214" s="748"/>
      <c r="Y214" s="748"/>
      <c r="Z214" s="729"/>
      <c r="AA214" s="729"/>
      <c r="AB214" s="729"/>
      <c r="AC214" s="729"/>
      <c r="AD214" s="729"/>
      <c r="AE214" s="751"/>
    </row>
    <row r="215" spans="1:31" ht="12.75" customHeight="1">
      <c r="A215" s="643" t="s">
        <v>3151</v>
      </c>
      <c r="B215" s="644"/>
      <c r="C215" s="644"/>
      <c r="D215" s="645"/>
      <c r="E215" s="886" t="s">
        <v>2491</v>
      </c>
      <c r="F215" s="886"/>
      <c r="G215" s="887" t="s">
        <v>2492</v>
      </c>
      <c r="H215" s="888"/>
      <c r="I215" s="888"/>
      <c r="J215" s="889"/>
      <c r="K215" s="890">
        <f>戸畑区・八幡東区!S18</f>
        <v>5680</v>
      </c>
      <c r="L215" s="891"/>
      <c r="M215" s="892"/>
      <c r="N215" s="890">
        <f>戸畑区・八幡東区!T18</f>
        <v>0</v>
      </c>
      <c r="O215" s="891"/>
      <c r="P215" s="892"/>
      <c r="Q215" s="692">
        <f>N215/K215</f>
        <v>0</v>
      </c>
      <c r="R215" s="692"/>
      <c r="S215" s="692"/>
      <c r="T215" s="579"/>
      <c r="U215" s="580"/>
      <c r="V215" s="585"/>
      <c r="W215" s="579"/>
      <c r="X215" s="580"/>
      <c r="Y215" s="585"/>
      <c r="Z215" s="579"/>
      <c r="AA215" s="580"/>
      <c r="AB215" s="585"/>
      <c r="AC215" s="579"/>
      <c r="AD215" s="580"/>
      <c r="AE215" s="581"/>
    </row>
    <row r="216" spans="1:31" ht="12.75" customHeight="1">
      <c r="A216" s="649"/>
      <c r="B216" s="647"/>
      <c r="C216" s="647"/>
      <c r="D216" s="648"/>
      <c r="E216" s="773" t="s">
        <v>2493</v>
      </c>
      <c r="F216" s="773"/>
      <c r="G216" s="893" t="s">
        <v>66</v>
      </c>
      <c r="H216" s="894"/>
      <c r="I216" s="894"/>
      <c r="J216" s="895"/>
      <c r="K216" s="593">
        <f>戸畑区・八幡東区!S28</f>
        <v>4450</v>
      </c>
      <c r="L216" s="594"/>
      <c r="M216" s="595"/>
      <c r="N216" s="593">
        <f>戸畑区・八幡東区!T28</f>
        <v>0</v>
      </c>
      <c r="O216" s="594"/>
      <c r="P216" s="595"/>
      <c r="Q216" s="639">
        <f>N216/K216</f>
        <v>0</v>
      </c>
      <c r="R216" s="639"/>
      <c r="S216" s="639"/>
      <c r="T216" s="582"/>
      <c r="U216" s="583"/>
      <c r="V216" s="584"/>
      <c r="W216" s="582"/>
      <c r="X216" s="583"/>
      <c r="Y216" s="584"/>
      <c r="Z216" s="582"/>
      <c r="AA216" s="583"/>
      <c r="AB216" s="584"/>
      <c r="AC216" s="582"/>
      <c r="AD216" s="583"/>
      <c r="AE216" s="586"/>
    </row>
    <row r="217" spans="1:31" ht="12.75" customHeight="1">
      <c r="A217" s="649"/>
      <c r="B217" s="647"/>
      <c r="C217" s="647"/>
      <c r="D217" s="648"/>
      <c r="E217" s="773" t="s">
        <v>2494</v>
      </c>
      <c r="F217" s="773"/>
      <c r="G217" s="893" t="s">
        <v>2332</v>
      </c>
      <c r="H217" s="894"/>
      <c r="I217" s="894"/>
      <c r="J217" s="895"/>
      <c r="K217" s="593">
        <f>戸畑区・八幡東区!S42</f>
        <v>5170</v>
      </c>
      <c r="L217" s="594"/>
      <c r="M217" s="595"/>
      <c r="N217" s="593">
        <f>戸畑区・八幡東区!T42</f>
        <v>0</v>
      </c>
      <c r="O217" s="594"/>
      <c r="P217" s="595"/>
      <c r="Q217" s="639">
        <f>N217/K217</f>
        <v>0</v>
      </c>
      <c r="R217" s="639"/>
      <c r="S217" s="639"/>
      <c r="T217" s="582"/>
      <c r="U217" s="583"/>
      <c r="V217" s="584"/>
      <c r="W217" s="582"/>
      <c r="X217" s="583"/>
      <c r="Y217" s="584"/>
      <c r="Z217" s="582"/>
      <c r="AA217" s="583"/>
      <c r="AB217" s="584"/>
      <c r="AC217" s="582"/>
      <c r="AD217" s="583"/>
      <c r="AE217" s="586"/>
    </row>
    <row r="218" spans="1:31" ht="12.75" customHeight="1">
      <c r="A218" s="649"/>
      <c r="B218" s="647"/>
      <c r="C218" s="647"/>
      <c r="D218" s="648"/>
      <c r="E218" s="784" t="s">
        <v>2565</v>
      </c>
      <c r="F218" s="784"/>
      <c r="G218" s="876" t="s">
        <v>2566</v>
      </c>
      <c r="H218" s="877"/>
      <c r="I218" s="877"/>
      <c r="J218" s="878"/>
      <c r="K218" s="622">
        <f>戸畑区・八幡東区!S46</f>
        <v>100</v>
      </c>
      <c r="L218" s="623"/>
      <c r="M218" s="624"/>
      <c r="N218" s="622">
        <f>戸畑区・八幡東区!T46</f>
        <v>0</v>
      </c>
      <c r="O218" s="623"/>
      <c r="P218" s="624"/>
      <c r="Q218" s="639"/>
      <c r="R218" s="639"/>
      <c r="S218" s="639"/>
      <c r="T218" s="700"/>
      <c r="U218" s="701"/>
      <c r="V218" s="712"/>
      <c r="W218" s="700"/>
      <c r="X218" s="701"/>
      <c r="Y218" s="712"/>
      <c r="Z218" s="700"/>
      <c r="AA218" s="701"/>
      <c r="AB218" s="712"/>
      <c r="AC218" s="700"/>
      <c r="AD218" s="701"/>
      <c r="AE218" s="702"/>
    </row>
    <row r="219" spans="1:31" ht="12.75" customHeight="1">
      <c r="A219" s="650"/>
      <c r="B219" s="651"/>
      <c r="C219" s="651"/>
      <c r="D219" s="652"/>
      <c r="E219" s="662" t="s">
        <v>65</v>
      </c>
      <c r="F219" s="662"/>
      <c r="G219" s="662"/>
      <c r="H219" s="662"/>
      <c r="I219" s="662"/>
      <c r="J219" s="662"/>
      <c r="K219" s="677">
        <f>SUM(K215:M218)</f>
        <v>15400</v>
      </c>
      <c r="L219" s="678"/>
      <c r="M219" s="679"/>
      <c r="N219" s="677">
        <f>SUM(N215:P218)</f>
        <v>0</v>
      </c>
      <c r="O219" s="678"/>
      <c r="P219" s="679"/>
      <c r="Q219" s="599">
        <f t="shared" ref="Q219:Q233" si="19">N219/K219</f>
        <v>0</v>
      </c>
      <c r="R219" s="599"/>
      <c r="S219" s="599"/>
      <c r="T219" s="655"/>
      <c r="U219" s="656"/>
      <c r="V219" s="657"/>
      <c r="W219" s="655"/>
      <c r="X219" s="656"/>
      <c r="Y219" s="657"/>
      <c r="Z219" s="655"/>
      <c r="AA219" s="656"/>
      <c r="AB219" s="657"/>
      <c r="AC219" s="655"/>
      <c r="AD219" s="656"/>
      <c r="AE219" s="658"/>
    </row>
    <row r="220" spans="1:31" ht="12.75" customHeight="1">
      <c r="A220" s="643" t="s">
        <v>3152</v>
      </c>
      <c r="B220" s="644"/>
      <c r="C220" s="644"/>
      <c r="D220" s="645"/>
      <c r="E220" s="782" t="s">
        <v>2495</v>
      </c>
      <c r="F220" s="782"/>
      <c r="G220" s="864" t="s">
        <v>2496</v>
      </c>
      <c r="H220" s="865"/>
      <c r="I220" s="865"/>
      <c r="J220" s="866"/>
      <c r="K220" s="824">
        <f>八幡西区①!E19</f>
        <v>6720</v>
      </c>
      <c r="L220" s="825"/>
      <c r="M220" s="826"/>
      <c r="N220" s="824">
        <f>八幡西区①!F19</f>
        <v>0</v>
      </c>
      <c r="O220" s="825"/>
      <c r="P220" s="826"/>
      <c r="Q220" s="692">
        <f t="shared" si="19"/>
        <v>0</v>
      </c>
      <c r="R220" s="692"/>
      <c r="S220" s="692"/>
      <c r="T220" s="633"/>
      <c r="U220" s="634"/>
      <c r="V220" s="635"/>
      <c r="W220" s="633"/>
      <c r="X220" s="634"/>
      <c r="Y220" s="635"/>
      <c r="Z220" s="633"/>
      <c r="AA220" s="634"/>
      <c r="AB220" s="635"/>
      <c r="AC220" s="633"/>
      <c r="AD220" s="634"/>
      <c r="AE220" s="699"/>
    </row>
    <row r="221" spans="1:31" ht="12.75" customHeight="1">
      <c r="A221" s="649"/>
      <c r="B221" s="647"/>
      <c r="C221" s="647"/>
      <c r="D221" s="648"/>
      <c r="E221" s="773" t="s">
        <v>2497</v>
      </c>
      <c r="F221" s="773"/>
      <c r="G221" s="893" t="s">
        <v>2498</v>
      </c>
      <c r="H221" s="894"/>
      <c r="I221" s="894"/>
      <c r="J221" s="895"/>
      <c r="K221" s="593">
        <f>八幡西区①!E30</f>
        <v>6570</v>
      </c>
      <c r="L221" s="594"/>
      <c r="M221" s="595"/>
      <c r="N221" s="593">
        <f>八幡西区①!F30</f>
        <v>0</v>
      </c>
      <c r="O221" s="594"/>
      <c r="P221" s="595"/>
      <c r="Q221" s="639">
        <f t="shared" si="19"/>
        <v>0</v>
      </c>
      <c r="R221" s="639"/>
      <c r="S221" s="639"/>
      <c r="T221" s="582"/>
      <c r="U221" s="583"/>
      <c r="V221" s="584"/>
      <c r="W221" s="582"/>
      <c r="X221" s="583"/>
      <c r="Y221" s="584"/>
      <c r="Z221" s="582"/>
      <c r="AA221" s="583"/>
      <c r="AB221" s="584"/>
      <c r="AC221" s="582"/>
      <c r="AD221" s="583"/>
      <c r="AE221" s="586"/>
    </row>
    <row r="222" spans="1:31" ht="12.75" customHeight="1">
      <c r="A222" s="649"/>
      <c r="B222" s="647"/>
      <c r="C222" s="647"/>
      <c r="D222" s="648"/>
      <c r="E222" s="773" t="s">
        <v>2499</v>
      </c>
      <c r="F222" s="773"/>
      <c r="G222" s="893" t="s">
        <v>2500</v>
      </c>
      <c r="H222" s="894"/>
      <c r="I222" s="894"/>
      <c r="J222" s="895"/>
      <c r="K222" s="593">
        <f>八幡西区①!E43</f>
        <v>5580</v>
      </c>
      <c r="L222" s="594"/>
      <c r="M222" s="595"/>
      <c r="N222" s="593">
        <f>八幡西区①!F43</f>
        <v>0</v>
      </c>
      <c r="O222" s="594"/>
      <c r="P222" s="595"/>
      <c r="Q222" s="639">
        <f t="shared" si="19"/>
        <v>0</v>
      </c>
      <c r="R222" s="639"/>
      <c r="S222" s="639"/>
      <c r="T222" s="582"/>
      <c r="U222" s="583"/>
      <c r="V222" s="584"/>
      <c r="W222" s="582"/>
      <c r="X222" s="583"/>
      <c r="Y222" s="584"/>
      <c r="Z222" s="582"/>
      <c r="AA222" s="583"/>
      <c r="AB222" s="584"/>
      <c r="AC222" s="582"/>
      <c r="AD222" s="583"/>
      <c r="AE222" s="586"/>
    </row>
    <row r="223" spans="1:31" ht="12.75" customHeight="1">
      <c r="A223" s="649"/>
      <c r="B223" s="647"/>
      <c r="C223" s="647"/>
      <c r="D223" s="648"/>
      <c r="E223" s="773" t="s">
        <v>2501</v>
      </c>
      <c r="F223" s="773"/>
      <c r="G223" s="893" t="s">
        <v>2358</v>
      </c>
      <c r="H223" s="894"/>
      <c r="I223" s="894"/>
      <c r="J223" s="895"/>
      <c r="K223" s="593">
        <f>八幡西区①!E58</f>
        <v>6750</v>
      </c>
      <c r="L223" s="594"/>
      <c r="M223" s="595"/>
      <c r="N223" s="593">
        <f>八幡西区①!F58</f>
        <v>0</v>
      </c>
      <c r="O223" s="594"/>
      <c r="P223" s="595"/>
      <c r="Q223" s="639">
        <f t="shared" si="19"/>
        <v>0</v>
      </c>
      <c r="R223" s="639"/>
      <c r="S223" s="639"/>
      <c r="T223" s="582"/>
      <c r="U223" s="583"/>
      <c r="V223" s="584"/>
      <c r="W223" s="582"/>
      <c r="X223" s="583"/>
      <c r="Y223" s="584"/>
      <c r="Z223" s="582"/>
      <c r="AA223" s="583"/>
      <c r="AB223" s="584"/>
      <c r="AC223" s="582"/>
      <c r="AD223" s="583"/>
      <c r="AE223" s="586"/>
    </row>
    <row r="224" spans="1:31" ht="12.75" customHeight="1">
      <c r="A224" s="649"/>
      <c r="B224" s="647"/>
      <c r="C224" s="647"/>
      <c r="D224" s="648"/>
      <c r="E224" s="773" t="s">
        <v>2502</v>
      </c>
      <c r="F224" s="773"/>
      <c r="G224" s="893" t="s">
        <v>2360</v>
      </c>
      <c r="H224" s="894"/>
      <c r="I224" s="894"/>
      <c r="J224" s="895"/>
      <c r="K224" s="593">
        <f>八幡西区①!E75</f>
        <v>7090</v>
      </c>
      <c r="L224" s="594"/>
      <c r="M224" s="595"/>
      <c r="N224" s="593">
        <f>八幡西区①!F75</f>
        <v>0</v>
      </c>
      <c r="O224" s="594"/>
      <c r="P224" s="595"/>
      <c r="Q224" s="639">
        <f t="shared" si="19"/>
        <v>0</v>
      </c>
      <c r="R224" s="639"/>
      <c r="S224" s="639"/>
      <c r="T224" s="582"/>
      <c r="U224" s="583"/>
      <c r="V224" s="584"/>
      <c r="W224" s="582"/>
      <c r="X224" s="583"/>
      <c r="Y224" s="584"/>
      <c r="Z224" s="582"/>
      <c r="AA224" s="583"/>
      <c r="AB224" s="584"/>
      <c r="AC224" s="582"/>
      <c r="AD224" s="583"/>
      <c r="AE224" s="586"/>
    </row>
    <row r="225" spans="1:31" ht="12.75" customHeight="1">
      <c r="A225" s="649"/>
      <c r="B225" s="647"/>
      <c r="C225" s="647"/>
      <c r="D225" s="648"/>
      <c r="E225" s="773" t="s">
        <v>2503</v>
      </c>
      <c r="F225" s="773"/>
      <c r="G225" s="893" t="s">
        <v>2351</v>
      </c>
      <c r="H225" s="894"/>
      <c r="I225" s="894"/>
      <c r="J225" s="895"/>
      <c r="K225" s="593">
        <f>八幡西区①!S18</f>
        <v>6340</v>
      </c>
      <c r="L225" s="594"/>
      <c r="M225" s="595"/>
      <c r="N225" s="593">
        <f>八幡西区①!T18</f>
        <v>0</v>
      </c>
      <c r="O225" s="594"/>
      <c r="P225" s="595"/>
      <c r="Q225" s="639">
        <f t="shared" si="19"/>
        <v>0</v>
      </c>
      <c r="R225" s="639"/>
      <c r="S225" s="639"/>
      <c r="T225" s="582"/>
      <c r="U225" s="583"/>
      <c r="V225" s="584"/>
      <c r="W225" s="582"/>
      <c r="X225" s="583"/>
      <c r="Y225" s="584"/>
      <c r="Z225" s="582"/>
      <c r="AA225" s="583"/>
      <c r="AB225" s="584"/>
      <c r="AC225" s="582"/>
      <c r="AD225" s="583"/>
      <c r="AE225" s="586"/>
    </row>
    <row r="226" spans="1:31" ht="12.75" customHeight="1">
      <c r="A226" s="649"/>
      <c r="B226" s="647"/>
      <c r="C226" s="647"/>
      <c r="D226" s="648"/>
      <c r="E226" s="773" t="s">
        <v>2504</v>
      </c>
      <c r="F226" s="773"/>
      <c r="G226" s="893" t="s">
        <v>2505</v>
      </c>
      <c r="H226" s="894"/>
      <c r="I226" s="894"/>
      <c r="J226" s="895"/>
      <c r="K226" s="593">
        <f>八幡西区①!S31</f>
        <v>6260</v>
      </c>
      <c r="L226" s="594"/>
      <c r="M226" s="595"/>
      <c r="N226" s="593">
        <f>八幡西区①!T31</f>
        <v>0</v>
      </c>
      <c r="O226" s="594"/>
      <c r="P226" s="595"/>
      <c r="Q226" s="639">
        <f t="shared" si="19"/>
        <v>0</v>
      </c>
      <c r="R226" s="639"/>
      <c r="S226" s="639"/>
      <c r="T226" s="582"/>
      <c r="U226" s="583"/>
      <c r="V226" s="584"/>
      <c r="W226" s="582"/>
      <c r="X226" s="583"/>
      <c r="Y226" s="584"/>
      <c r="Z226" s="582"/>
      <c r="AA226" s="583"/>
      <c r="AB226" s="584"/>
      <c r="AC226" s="582"/>
      <c r="AD226" s="583"/>
      <c r="AE226" s="586"/>
    </row>
    <row r="227" spans="1:31" ht="12.75" customHeight="1">
      <c r="A227" s="649"/>
      <c r="B227" s="647"/>
      <c r="C227" s="647"/>
      <c r="D227" s="648"/>
      <c r="E227" s="773" t="s">
        <v>2506</v>
      </c>
      <c r="F227" s="773"/>
      <c r="G227" s="893" t="s">
        <v>2507</v>
      </c>
      <c r="H227" s="894"/>
      <c r="I227" s="894"/>
      <c r="J227" s="895"/>
      <c r="K227" s="593">
        <f>八幡西区①!S48</f>
        <v>6740</v>
      </c>
      <c r="L227" s="594"/>
      <c r="M227" s="595"/>
      <c r="N227" s="593">
        <f>八幡西区①!T48</f>
        <v>0</v>
      </c>
      <c r="O227" s="594"/>
      <c r="P227" s="595"/>
      <c r="Q227" s="639">
        <f t="shared" si="19"/>
        <v>0</v>
      </c>
      <c r="R227" s="639"/>
      <c r="S227" s="639"/>
      <c r="T227" s="582"/>
      <c r="U227" s="583"/>
      <c r="V227" s="584"/>
      <c r="W227" s="582"/>
      <c r="X227" s="583"/>
      <c r="Y227" s="584"/>
      <c r="Z227" s="582"/>
      <c r="AA227" s="583"/>
      <c r="AB227" s="584"/>
      <c r="AC227" s="582"/>
      <c r="AD227" s="583"/>
      <c r="AE227" s="586"/>
    </row>
    <row r="228" spans="1:31" ht="12.75" customHeight="1">
      <c r="A228" s="649"/>
      <c r="B228" s="647"/>
      <c r="C228" s="647"/>
      <c r="D228" s="648"/>
      <c r="E228" s="773" t="s">
        <v>2567</v>
      </c>
      <c r="F228" s="773"/>
      <c r="G228" s="893" t="s">
        <v>2568</v>
      </c>
      <c r="H228" s="894"/>
      <c r="I228" s="894"/>
      <c r="J228" s="895"/>
      <c r="K228" s="593">
        <f>八幡西区①!S57</f>
        <v>300</v>
      </c>
      <c r="L228" s="594"/>
      <c r="M228" s="595"/>
      <c r="N228" s="593">
        <f>八幡西区①!T57</f>
        <v>0</v>
      </c>
      <c r="O228" s="594"/>
      <c r="P228" s="595"/>
      <c r="Q228" s="639">
        <f t="shared" ref="Q228" si="20">N228/K228</f>
        <v>0</v>
      </c>
      <c r="R228" s="639"/>
      <c r="S228" s="639"/>
      <c r="T228" s="582"/>
      <c r="U228" s="583"/>
      <c r="V228" s="584"/>
      <c r="W228" s="582"/>
      <c r="X228" s="583"/>
      <c r="Y228" s="584"/>
      <c r="Z228" s="582"/>
      <c r="AA228" s="583"/>
      <c r="AB228" s="584"/>
      <c r="AC228" s="582"/>
      <c r="AD228" s="583"/>
      <c r="AE228" s="586"/>
    </row>
    <row r="229" spans="1:31" ht="12.75" customHeight="1">
      <c r="A229" s="649"/>
      <c r="B229" s="647"/>
      <c r="C229" s="647"/>
      <c r="D229" s="648"/>
      <c r="E229" s="773" t="s">
        <v>2508</v>
      </c>
      <c r="F229" s="773"/>
      <c r="G229" s="893" t="s">
        <v>2509</v>
      </c>
      <c r="H229" s="894"/>
      <c r="I229" s="894"/>
      <c r="J229" s="895"/>
      <c r="K229" s="593">
        <f>八幡西区①!S71</f>
        <v>5340</v>
      </c>
      <c r="L229" s="594"/>
      <c r="M229" s="595"/>
      <c r="N229" s="593">
        <f>八幡西区①!T71</f>
        <v>0</v>
      </c>
      <c r="O229" s="594"/>
      <c r="P229" s="595"/>
      <c r="Q229" s="639">
        <f t="shared" si="19"/>
        <v>0</v>
      </c>
      <c r="R229" s="639"/>
      <c r="S229" s="639"/>
      <c r="T229" s="582"/>
      <c r="U229" s="583"/>
      <c r="V229" s="584"/>
      <c r="W229" s="582"/>
      <c r="X229" s="583"/>
      <c r="Y229" s="584"/>
      <c r="Z229" s="582"/>
      <c r="AA229" s="583"/>
      <c r="AB229" s="584"/>
      <c r="AC229" s="582"/>
      <c r="AD229" s="583"/>
      <c r="AE229" s="586"/>
    </row>
    <row r="230" spans="1:31" ht="12.75" customHeight="1">
      <c r="A230" s="649"/>
      <c r="B230" s="647"/>
      <c r="C230" s="647"/>
      <c r="D230" s="648"/>
      <c r="E230" s="773" t="s">
        <v>2510</v>
      </c>
      <c r="F230" s="773"/>
      <c r="G230" s="893" t="s">
        <v>2511</v>
      </c>
      <c r="H230" s="894"/>
      <c r="I230" s="894"/>
      <c r="J230" s="895"/>
      <c r="K230" s="593">
        <f>八幡西区②・若松区!E20</f>
        <v>6490</v>
      </c>
      <c r="L230" s="594"/>
      <c r="M230" s="595"/>
      <c r="N230" s="593">
        <f>八幡西区②・若松区!F20</f>
        <v>0</v>
      </c>
      <c r="O230" s="594"/>
      <c r="P230" s="595"/>
      <c r="Q230" s="639">
        <f t="shared" si="19"/>
        <v>0</v>
      </c>
      <c r="R230" s="639"/>
      <c r="S230" s="639"/>
      <c r="T230" s="582"/>
      <c r="U230" s="583"/>
      <c r="V230" s="584"/>
      <c r="W230" s="582"/>
      <c r="X230" s="583"/>
      <c r="Y230" s="584"/>
      <c r="Z230" s="582"/>
      <c r="AA230" s="583"/>
      <c r="AB230" s="584"/>
      <c r="AC230" s="582"/>
      <c r="AD230" s="583"/>
      <c r="AE230" s="586"/>
    </row>
    <row r="231" spans="1:31" ht="12.75" customHeight="1">
      <c r="A231" s="649"/>
      <c r="B231" s="647"/>
      <c r="C231" s="647"/>
      <c r="D231" s="648"/>
      <c r="E231" s="773" t="s">
        <v>2512</v>
      </c>
      <c r="F231" s="773"/>
      <c r="G231" s="893" t="s">
        <v>2369</v>
      </c>
      <c r="H231" s="894"/>
      <c r="I231" s="894"/>
      <c r="J231" s="895"/>
      <c r="K231" s="593">
        <f>八幡西区②・若松区!E36</f>
        <v>6810</v>
      </c>
      <c r="L231" s="594"/>
      <c r="M231" s="595"/>
      <c r="N231" s="593">
        <f>八幡西区②・若松区!F36</f>
        <v>0</v>
      </c>
      <c r="O231" s="594"/>
      <c r="P231" s="595"/>
      <c r="Q231" s="639">
        <f t="shared" si="19"/>
        <v>0</v>
      </c>
      <c r="R231" s="639"/>
      <c r="S231" s="639"/>
      <c r="T231" s="582"/>
      <c r="U231" s="583"/>
      <c r="V231" s="584"/>
      <c r="W231" s="582"/>
      <c r="X231" s="583"/>
      <c r="Y231" s="584"/>
      <c r="Z231" s="582"/>
      <c r="AA231" s="583"/>
      <c r="AB231" s="584"/>
      <c r="AC231" s="582"/>
      <c r="AD231" s="583"/>
      <c r="AE231" s="586"/>
    </row>
    <row r="232" spans="1:31" ht="12.75" customHeight="1">
      <c r="A232" s="649"/>
      <c r="B232" s="647"/>
      <c r="C232" s="647"/>
      <c r="D232" s="648"/>
      <c r="E232" s="773" t="s">
        <v>2513</v>
      </c>
      <c r="F232" s="773"/>
      <c r="G232" s="893" t="s">
        <v>2514</v>
      </c>
      <c r="H232" s="894"/>
      <c r="I232" s="894"/>
      <c r="J232" s="895"/>
      <c r="K232" s="593">
        <f>八幡西区②・若松区!E52</f>
        <v>6220</v>
      </c>
      <c r="L232" s="594"/>
      <c r="M232" s="595"/>
      <c r="N232" s="593">
        <f>八幡西区②・若松区!F52</f>
        <v>0</v>
      </c>
      <c r="O232" s="594"/>
      <c r="P232" s="595"/>
      <c r="Q232" s="639">
        <f t="shared" si="19"/>
        <v>0</v>
      </c>
      <c r="R232" s="639"/>
      <c r="S232" s="639"/>
      <c r="T232" s="582"/>
      <c r="U232" s="583"/>
      <c r="V232" s="584"/>
      <c r="W232" s="582"/>
      <c r="X232" s="583"/>
      <c r="Y232" s="584"/>
      <c r="Z232" s="582"/>
      <c r="AA232" s="583"/>
      <c r="AB232" s="584"/>
      <c r="AC232" s="582"/>
      <c r="AD232" s="583"/>
      <c r="AE232" s="586"/>
    </row>
    <row r="233" spans="1:31" ht="12.75" customHeight="1">
      <c r="A233" s="649"/>
      <c r="B233" s="647"/>
      <c r="C233" s="647"/>
      <c r="D233" s="648"/>
      <c r="E233" s="784" t="s">
        <v>2515</v>
      </c>
      <c r="F233" s="784"/>
      <c r="G233" s="896" t="s">
        <v>2516</v>
      </c>
      <c r="H233" s="897"/>
      <c r="I233" s="897"/>
      <c r="J233" s="898"/>
      <c r="K233" s="622">
        <f>八幡西区②・若松区!E62</f>
        <v>4860</v>
      </c>
      <c r="L233" s="623"/>
      <c r="M233" s="624"/>
      <c r="N233" s="622">
        <f>八幡西区②・若松区!F62</f>
        <v>0</v>
      </c>
      <c r="O233" s="623"/>
      <c r="P233" s="624"/>
      <c r="Q233" s="834">
        <f t="shared" si="19"/>
        <v>0</v>
      </c>
      <c r="R233" s="834"/>
      <c r="S233" s="834"/>
      <c r="T233" s="700"/>
      <c r="U233" s="701"/>
      <c r="V233" s="712"/>
      <c r="W233" s="700"/>
      <c r="X233" s="701"/>
      <c r="Y233" s="712"/>
      <c r="Z233" s="700"/>
      <c r="AA233" s="701"/>
      <c r="AB233" s="712"/>
      <c r="AC233" s="700"/>
      <c r="AD233" s="701"/>
      <c r="AE233" s="702"/>
    </row>
    <row r="234" spans="1:31" ht="12.75" customHeight="1">
      <c r="A234" s="650"/>
      <c r="B234" s="651"/>
      <c r="C234" s="651"/>
      <c r="D234" s="652"/>
      <c r="E234" s="662" t="s">
        <v>65</v>
      </c>
      <c r="F234" s="662"/>
      <c r="G234" s="662"/>
      <c r="H234" s="662"/>
      <c r="I234" s="662"/>
      <c r="J234" s="662"/>
      <c r="K234" s="677">
        <f>SUM(K220:M233)</f>
        <v>82070</v>
      </c>
      <c r="L234" s="678"/>
      <c r="M234" s="679"/>
      <c r="N234" s="677">
        <f>SUM(N220:P233)</f>
        <v>0</v>
      </c>
      <c r="O234" s="678"/>
      <c r="P234" s="679"/>
      <c r="Q234" s="599">
        <f>N234/K234</f>
        <v>0</v>
      </c>
      <c r="R234" s="599"/>
      <c r="S234" s="599"/>
      <c r="T234" s="655"/>
      <c r="U234" s="656"/>
      <c r="V234" s="657"/>
      <c r="W234" s="655"/>
      <c r="X234" s="656"/>
      <c r="Y234" s="657"/>
      <c r="Z234" s="655"/>
      <c r="AA234" s="656"/>
      <c r="AB234" s="657"/>
      <c r="AC234" s="655"/>
      <c r="AD234" s="656"/>
      <c r="AE234" s="658"/>
    </row>
    <row r="235" spans="1:31" ht="12.75" customHeight="1">
      <c r="A235" s="643" t="s">
        <v>3153</v>
      </c>
      <c r="B235" s="644"/>
      <c r="C235" s="644"/>
      <c r="D235" s="645"/>
      <c r="E235" s="782" t="s">
        <v>2517</v>
      </c>
      <c r="F235" s="782"/>
      <c r="G235" s="899" t="s">
        <v>2518</v>
      </c>
      <c r="H235" s="899"/>
      <c r="I235" s="899"/>
      <c r="J235" s="899"/>
      <c r="K235" s="824">
        <f>八幡西区②・若松区!S17</f>
        <v>2520</v>
      </c>
      <c r="L235" s="825"/>
      <c r="M235" s="826"/>
      <c r="N235" s="824">
        <f>八幡西区②・若松区!T17</f>
        <v>0</v>
      </c>
      <c r="O235" s="825"/>
      <c r="P235" s="826"/>
      <c r="Q235" s="692">
        <f>N235/K235</f>
        <v>0</v>
      </c>
      <c r="R235" s="692"/>
      <c r="S235" s="692"/>
      <c r="T235" s="633"/>
      <c r="U235" s="634"/>
      <c r="V235" s="635"/>
      <c r="W235" s="633"/>
      <c r="X235" s="634"/>
      <c r="Y235" s="635"/>
      <c r="Z235" s="633"/>
      <c r="AA235" s="634"/>
      <c r="AB235" s="635"/>
      <c r="AC235" s="633"/>
      <c r="AD235" s="634"/>
      <c r="AE235" s="699"/>
    </row>
    <row r="236" spans="1:31" ht="12.75" customHeight="1">
      <c r="A236" s="649"/>
      <c r="B236" s="647"/>
      <c r="C236" s="647"/>
      <c r="D236" s="648"/>
      <c r="E236" s="773" t="s">
        <v>2519</v>
      </c>
      <c r="F236" s="773"/>
      <c r="G236" s="900" t="s">
        <v>2520</v>
      </c>
      <c r="H236" s="900"/>
      <c r="I236" s="900"/>
      <c r="J236" s="900"/>
      <c r="K236" s="593">
        <f>八幡西区②・若松区!S23</f>
        <v>1510</v>
      </c>
      <c r="L236" s="594"/>
      <c r="M236" s="595"/>
      <c r="N236" s="593">
        <f>八幡西区②・若松区!T23</f>
        <v>0</v>
      </c>
      <c r="O236" s="594"/>
      <c r="P236" s="595"/>
      <c r="Q236" s="639">
        <f>N236/K236</f>
        <v>0</v>
      </c>
      <c r="R236" s="639"/>
      <c r="S236" s="639"/>
      <c r="T236" s="582"/>
      <c r="U236" s="583"/>
      <c r="V236" s="584"/>
      <c r="W236" s="582"/>
      <c r="X236" s="583"/>
      <c r="Y236" s="584"/>
      <c r="Z236" s="582"/>
      <c r="AA236" s="583"/>
      <c r="AB236" s="584"/>
      <c r="AC236" s="582"/>
      <c r="AD236" s="583"/>
      <c r="AE236" s="586"/>
    </row>
    <row r="237" spans="1:31" ht="12.75" customHeight="1">
      <c r="A237" s="649"/>
      <c r="B237" s="647"/>
      <c r="C237" s="647"/>
      <c r="D237" s="648"/>
      <c r="E237" s="901" t="s">
        <v>2521</v>
      </c>
      <c r="F237" s="901"/>
      <c r="G237" s="785" t="s">
        <v>2522</v>
      </c>
      <c r="H237" s="785"/>
      <c r="I237" s="785"/>
      <c r="J237" s="785"/>
      <c r="K237" s="615">
        <f>八幡西区②・若松区!S39</f>
        <v>6650</v>
      </c>
      <c r="L237" s="616"/>
      <c r="M237" s="617"/>
      <c r="N237" s="615">
        <f>八幡西区②・若松区!T39</f>
        <v>0</v>
      </c>
      <c r="O237" s="616"/>
      <c r="P237" s="617"/>
      <c r="Q237" s="639">
        <f>N237/K237</f>
        <v>0</v>
      </c>
      <c r="R237" s="639"/>
      <c r="S237" s="639"/>
      <c r="T237" s="854"/>
      <c r="U237" s="855"/>
      <c r="V237" s="856"/>
      <c r="W237" s="854"/>
      <c r="X237" s="855"/>
      <c r="Y237" s="856"/>
      <c r="Z237" s="854"/>
      <c r="AA237" s="855"/>
      <c r="AB237" s="856"/>
      <c r="AC237" s="854"/>
      <c r="AD237" s="855"/>
      <c r="AE237" s="860"/>
    </row>
    <row r="238" spans="1:31" ht="12.75" customHeight="1">
      <c r="A238" s="649"/>
      <c r="B238" s="647"/>
      <c r="C238" s="647"/>
      <c r="D238" s="648"/>
      <c r="E238" s="628" t="s">
        <v>2523</v>
      </c>
      <c r="F238" s="629"/>
      <c r="G238" s="786" t="s">
        <v>2524</v>
      </c>
      <c r="H238" s="787"/>
      <c r="I238" s="787"/>
      <c r="J238" s="788"/>
      <c r="K238" s="902">
        <f>八幡西区②・若松区!S45</f>
        <v>1940</v>
      </c>
      <c r="L238" s="903"/>
      <c r="M238" s="904"/>
      <c r="N238" s="905">
        <f>八幡西区②・若松区!T45</f>
        <v>0</v>
      </c>
      <c r="O238" s="906"/>
      <c r="P238" s="907"/>
      <c r="Q238" s="693">
        <f t="shared" ref="Q238:Q244" si="21">N238/K238</f>
        <v>0</v>
      </c>
      <c r="R238" s="694"/>
      <c r="S238" s="695"/>
      <c r="T238" s="908"/>
      <c r="U238" s="909"/>
      <c r="V238" s="910"/>
      <c r="W238" s="908"/>
      <c r="X238" s="909"/>
      <c r="Y238" s="910"/>
      <c r="Z238" s="908"/>
      <c r="AA238" s="909"/>
      <c r="AB238" s="910"/>
      <c r="AC238" s="908"/>
      <c r="AD238" s="909"/>
      <c r="AE238" s="911"/>
    </row>
    <row r="239" spans="1:31" ht="12.75" customHeight="1">
      <c r="A239" s="650"/>
      <c r="B239" s="651"/>
      <c r="C239" s="651"/>
      <c r="D239" s="652"/>
      <c r="E239" s="662" t="s">
        <v>65</v>
      </c>
      <c r="F239" s="662"/>
      <c r="G239" s="662"/>
      <c r="H239" s="662"/>
      <c r="I239" s="662"/>
      <c r="J239" s="662"/>
      <c r="K239" s="677">
        <f>SUM(K235:K238)</f>
        <v>12620</v>
      </c>
      <c r="L239" s="678"/>
      <c r="M239" s="679"/>
      <c r="N239" s="677">
        <f>SUM(N235:P238)</f>
        <v>0</v>
      </c>
      <c r="O239" s="678"/>
      <c r="P239" s="679"/>
      <c r="Q239" s="599">
        <f t="shared" si="21"/>
        <v>0</v>
      </c>
      <c r="R239" s="599"/>
      <c r="S239" s="599"/>
      <c r="T239" s="655"/>
      <c r="U239" s="656"/>
      <c r="V239" s="657"/>
      <c r="W239" s="655"/>
      <c r="X239" s="656"/>
      <c r="Y239" s="657"/>
      <c r="Z239" s="655"/>
      <c r="AA239" s="656"/>
      <c r="AB239" s="657"/>
      <c r="AC239" s="655"/>
      <c r="AD239" s="656"/>
      <c r="AE239" s="658"/>
    </row>
    <row r="240" spans="1:31" ht="12.75" customHeight="1">
      <c r="A240" s="643" t="s">
        <v>3154</v>
      </c>
      <c r="B240" s="644"/>
      <c r="C240" s="644"/>
      <c r="D240" s="645"/>
      <c r="E240" s="912" t="s">
        <v>2525</v>
      </c>
      <c r="F240" s="913"/>
      <c r="G240" s="914" t="s">
        <v>2526</v>
      </c>
      <c r="H240" s="915"/>
      <c r="I240" s="915"/>
      <c r="J240" s="916"/>
      <c r="K240" s="824">
        <f>苅田町・中間市・遠賀郡!S24</f>
        <v>8020</v>
      </c>
      <c r="L240" s="825"/>
      <c r="M240" s="826"/>
      <c r="N240" s="824">
        <f>苅田町・中間市・遠賀郡!T24</f>
        <v>0</v>
      </c>
      <c r="O240" s="825"/>
      <c r="P240" s="826"/>
      <c r="Q240" s="692">
        <f t="shared" si="21"/>
        <v>0</v>
      </c>
      <c r="R240" s="692"/>
      <c r="S240" s="692"/>
      <c r="T240" s="633"/>
      <c r="U240" s="634"/>
      <c r="V240" s="635"/>
      <c r="W240" s="633"/>
      <c r="X240" s="634"/>
      <c r="Y240" s="635"/>
      <c r="Z240" s="633"/>
      <c r="AA240" s="634"/>
      <c r="AB240" s="635"/>
      <c r="AC240" s="633"/>
      <c r="AD240" s="634"/>
      <c r="AE240" s="699"/>
    </row>
    <row r="241" spans="1:31" ht="12.75" customHeight="1">
      <c r="A241" s="649"/>
      <c r="B241" s="647"/>
      <c r="C241" s="647"/>
      <c r="D241" s="648"/>
      <c r="E241" s="610" t="s">
        <v>2527</v>
      </c>
      <c r="F241" s="611"/>
      <c r="G241" s="636" t="s">
        <v>2344</v>
      </c>
      <c r="H241" s="637"/>
      <c r="I241" s="637"/>
      <c r="J241" s="638"/>
      <c r="K241" s="593">
        <f>苅田町・中間市・遠賀郡!S29</f>
        <v>1750</v>
      </c>
      <c r="L241" s="594"/>
      <c r="M241" s="595"/>
      <c r="N241" s="593">
        <f>苅田町・中間市・遠賀郡!T29</f>
        <v>0</v>
      </c>
      <c r="O241" s="594"/>
      <c r="P241" s="595"/>
      <c r="Q241" s="639">
        <f t="shared" si="21"/>
        <v>0</v>
      </c>
      <c r="R241" s="639"/>
      <c r="S241" s="639"/>
      <c r="T241" s="582"/>
      <c r="U241" s="583"/>
      <c r="V241" s="584"/>
      <c r="W241" s="582"/>
      <c r="X241" s="583"/>
      <c r="Y241" s="584"/>
      <c r="Z241" s="582"/>
      <c r="AA241" s="583"/>
      <c r="AB241" s="584"/>
      <c r="AC241" s="582"/>
      <c r="AD241" s="583"/>
      <c r="AE241" s="586"/>
    </row>
    <row r="242" spans="1:31" ht="12.75" customHeight="1">
      <c r="A242" s="649"/>
      <c r="B242" s="647"/>
      <c r="C242" s="647"/>
      <c r="D242" s="648"/>
      <c r="E242" s="610" t="s">
        <v>2528</v>
      </c>
      <c r="F242" s="611"/>
      <c r="G242" s="636" t="s">
        <v>2345</v>
      </c>
      <c r="H242" s="637"/>
      <c r="I242" s="637"/>
      <c r="J242" s="638"/>
      <c r="K242" s="813">
        <f>苅田町・中間市・遠賀郡!S39</f>
        <v>2400</v>
      </c>
      <c r="L242" s="814"/>
      <c r="M242" s="815"/>
      <c r="N242" s="813">
        <f>苅田町・中間市・遠賀郡!T39</f>
        <v>0</v>
      </c>
      <c r="O242" s="814"/>
      <c r="P242" s="815"/>
      <c r="Q242" s="618">
        <f>N242/K242</f>
        <v>0</v>
      </c>
      <c r="R242" s="618"/>
      <c r="S242" s="618"/>
      <c r="T242" s="603"/>
      <c r="U242" s="604"/>
      <c r="V242" s="605"/>
      <c r="W242" s="603"/>
      <c r="X242" s="604"/>
      <c r="Y242" s="605"/>
      <c r="Z242" s="603"/>
      <c r="AA242" s="604"/>
      <c r="AB242" s="605"/>
      <c r="AC242" s="603"/>
      <c r="AD242" s="604"/>
      <c r="AE242" s="812"/>
    </row>
    <row r="243" spans="1:31" ht="12.75" customHeight="1">
      <c r="A243" s="649"/>
      <c r="B243" s="647"/>
      <c r="C243" s="647"/>
      <c r="D243" s="648"/>
      <c r="E243" s="610" t="s">
        <v>2529</v>
      </c>
      <c r="F243" s="611"/>
      <c r="G243" s="636" t="s">
        <v>2346</v>
      </c>
      <c r="H243" s="637"/>
      <c r="I243" s="637"/>
      <c r="J243" s="638"/>
      <c r="K243" s="640">
        <f>苅田町・中間市・遠賀郡!S51</f>
        <v>2250</v>
      </c>
      <c r="L243" s="641"/>
      <c r="M243" s="642"/>
      <c r="N243" s="640">
        <f>苅田町・中間市・遠賀郡!T51</f>
        <v>0</v>
      </c>
      <c r="O243" s="641"/>
      <c r="P243" s="642"/>
      <c r="Q243" s="692">
        <f t="shared" si="21"/>
        <v>0</v>
      </c>
      <c r="R243" s="692"/>
      <c r="S243" s="692"/>
      <c r="T243" s="917"/>
      <c r="U243" s="918"/>
      <c r="V243" s="919"/>
      <c r="W243" s="917"/>
      <c r="X243" s="918"/>
      <c r="Y243" s="919"/>
      <c r="Z243" s="917"/>
      <c r="AA243" s="918"/>
      <c r="AB243" s="919"/>
      <c r="AC243" s="917"/>
      <c r="AD243" s="918"/>
      <c r="AE243" s="920"/>
    </row>
    <row r="244" spans="1:31" ht="12.75" customHeight="1">
      <c r="A244" s="650"/>
      <c r="B244" s="651"/>
      <c r="C244" s="651"/>
      <c r="D244" s="652"/>
      <c r="E244" s="662" t="s">
        <v>65</v>
      </c>
      <c r="F244" s="662"/>
      <c r="G244" s="662"/>
      <c r="H244" s="662"/>
      <c r="I244" s="662"/>
      <c r="J244" s="662"/>
      <c r="K244" s="677">
        <f>SUM(K240:M243)</f>
        <v>14420</v>
      </c>
      <c r="L244" s="678"/>
      <c r="M244" s="679"/>
      <c r="N244" s="596">
        <f>SUM(N240:P243)</f>
        <v>0</v>
      </c>
      <c r="O244" s="597"/>
      <c r="P244" s="598"/>
      <c r="Q244" s="599">
        <f t="shared" si="21"/>
        <v>0</v>
      </c>
      <c r="R244" s="599"/>
      <c r="S244" s="599"/>
      <c r="T244" s="606"/>
      <c r="U244" s="607"/>
      <c r="V244" s="608"/>
      <c r="W244" s="606"/>
      <c r="X244" s="607"/>
      <c r="Y244" s="608"/>
      <c r="Z244" s="606"/>
      <c r="AA244" s="607"/>
      <c r="AB244" s="608"/>
      <c r="AC244" s="606"/>
      <c r="AD244" s="607"/>
      <c r="AE244" s="609"/>
    </row>
    <row r="245" spans="1:31" ht="12.75" customHeight="1">
      <c r="A245" s="643" t="s">
        <v>3155</v>
      </c>
      <c r="B245" s="644"/>
      <c r="C245" s="644"/>
      <c r="D245" s="645"/>
      <c r="E245" s="912" t="s">
        <v>2530</v>
      </c>
      <c r="F245" s="913"/>
      <c r="G245" s="914" t="s">
        <v>2340</v>
      </c>
      <c r="H245" s="915"/>
      <c r="I245" s="915"/>
      <c r="J245" s="916"/>
      <c r="K245" s="824">
        <f>苅田町・中間市・遠賀郡!E35</f>
        <v>5490</v>
      </c>
      <c r="L245" s="825"/>
      <c r="M245" s="826"/>
      <c r="N245" s="824">
        <f>苅田町・中間市・遠賀郡!F35</f>
        <v>0</v>
      </c>
      <c r="O245" s="825"/>
      <c r="P245" s="826"/>
      <c r="Q245" s="867">
        <f>N245/K245</f>
        <v>0</v>
      </c>
      <c r="R245" s="868"/>
      <c r="S245" s="869"/>
      <c r="T245" s="633"/>
      <c r="U245" s="634"/>
      <c r="V245" s="635"/>
      <c r="W245" s="633"/>
      <c r="X245" s="634"/>
      <c r="Y245" s="635"/>
      <c r="Z245" s="633"/>
      <c r="AA245" s="634"/>
      <c r="AB245" s="635"/>
      <c r="AC245" s="633"/>
      <c r="AD245" s="634"/>
      <c r="AE245" s="699"/>
    </row>
    <row r="246" spans="1:31" ht="12.75" customHeight="1">
      <c r="A246" s="649"/>
      <c r="B246" s="647"/>
      <c r="C246" s="647"/>
      <c r="D246" s="648"/>
      <c r="E246" s="610" t="s">
        <v>2569</v>
      </c>
      <c r="F246" s="611"/>
      <c r="G246" s="636" t="s">
        <v>2571</v>
      </c>
      <c r="H246" s="637"/>
      <c r="I246" s="637"/>
      <c r="J246" s="638"/>
      <c r="K246" s="593">
        <f>苅田町・中間市・遠賀郡!E41</f>
        <v>1870</v>
      </c>
      <c r="L246" s="594"/>
      <c r="M246" s="595"/>
      <c r="N246" s="593">
        <f>苅田町・中間市・遠賀郡!F41</f>
        <v>0</v>
      </c>
      <c r="O246" s="594"/>
      <c r="P246" s="595"/>
      <c r="Q246" s="921">
        <f t="shared" ref="Q246:Q247" si="22">N246/K246</f>
        <v>0</v>
      </c>
      <c r="R246" s="922"/>
      <c r="S246" s="923"/>
      <c r="T246" s="582"/>
      <c r="U246" s="583"/>
      <c r="V246" s="584"/>
      <c r="W246" s="582"/>
      <c r="X246" s="583"/>
      <c r="Y246" s="584"/>
      <c r="Z246" s="582"/>
      <c r="AA246" s="583"/>
      <c r="AB246" s="584"/>
      <c r="AC246" s="582"/>
      <c r="AD246" s="583"/>
      <c r="AE246" s="586"/>
    </row>
    <row r="247" spans="1:31" ht="12.75" customHeight="1">
      <c r="A247" s="649"/>
      <c r="B247" s="647"/>
      <c r="C247" s="647"/>
      <c r="D247" s="648"/>
      <c r="E247" s="924" t="s">
        <v>2570</v>
      </c>
      <c r="F247" s="925"/>
      <c r="G247" s="926" t="s">
        <v>2572</v>
      </c>
      <c r="H247" s="927"/>
      <c r="I247" s="927"/>
      <c r="J247" s="928"/>
      <c r="K247" s="835">
        <f>苅田町・中間市・遠賀郡!E56</f>
        <v>5710</v>
      </c>
      <c r="L247" s="836"/>
      <c r="M247" s="837"/>
      <c r="N247" s="835">
        <f>苅田町・中間市・遠賀郡!F56</f>
        <v>0</v>
      </c>
      <c r="O247" s="836"/>
      <c r="P247" s="837"/>
      <c r="Q247" s="693">
        <f t="shared" si="22"/>
        <v>0</v>
      </c>
      <c r="R247" s="694"/>
      <c r="S247" s="695"/>
      <c r="T247" s="600"/>
      <c r="U247" s="601"/>
      <c r="V247" s="602"/>
      <c r="W247" s="600"/>
      <c r="X247" s="601"/>
      <c r="Y247" s="602"/>
      <c r="Z247" s="600"/>
      <c r="AA247" s="601"/>
      <c r="AB247" s="602"/>
      <c r="AC247" s="600"/>
      <c r="AD247" s="601"/>
      <c r="AE247" s="823"/>
    </row>
    <row r="248" spans="1:31" ht="12.75" customHeight="1">
      <c r="A248" s="650"/>
      <c r="B248" s="651"/>
      <c r="C248" s="651"/>
      <c r="D248" s="652"/>
      <c r="E248" s="662" t="s">
        <v>65</v>
      </c>
      <c r="F248" s="662"/>
      <c r="G248" s="662"/>
      <c r="H248" s="662"/>
      <c r="I248" s="662"/>
      <c r="J248" s="662"/>
      <c r="K248" s="677">
        <f>SUM(K245:M247)</f>
        <v>13070</v>
      </c>
      <c r="L248" s="678"/>
      <c r="M248" s="679"/>
      <c r="N248" s="596">
        <f>SUM(N245:P247)</f>
        <v>0</v>
      </c>
      <c r="O248" s="597"/>
      <c r="P248" s="598"/>
      <c r="Q248" s="599">
        <f>N248/K248</f>
        <v>0</v>
      </c>
      <c r="R248" s="599"/>
      <c r="S248" s="599"/>
      <c r="T248" s="606"/>
      <c r="U248" s="607"/>
      <c r="V248" s="608"/>
      <c r="W248" s="606"/>
      <c r="X248" s="607"/>
      <c r="Y248" s="608"/>
      <c r="Z248" s="606"/>
      <c r="AA248" s="607"/>
      <c r="AB248" s="608"/>
      <c r="AC248" s="606"/>
      <c r="AD248" s="607"/>
      <c r="AE248" s="609"/>
    </row>
    <row r="249" spans="1:31" ht="12.75" customHeight="1">
      <c r="A249" s="13"/>
      <c r="B249" s="13"/>
      <c r="C249" s="13"/>
      <c r="D249" s="13"/>
      <c r="E249" s="14"/>
      <c r="F249" s="14"/>
      <c r="G249" s="13"/>
      <c r="H249" s="13"/>
      <c r="I249" s="13"/>
      <c r="J249" s="13"/>
      <c r="K249" s="15"/>
      <c r="L249" s="15"/>
      <c r="M249" s="15"/>
      <c r="N249" s="15"/>
      <c r="O249" s="15"/>
      <c r="P249" s="15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ht="12.75" customHeight="1">
      <c r="A250" s="13"/>
      <c r="B250" s="13"/>
      <c r="C250" s="13"/>
      <c r="D250" s="13"/>
      <c r="E250" s="14"/>
      <c r="F250" s="14"/>
      <c r="G250" s="13"/>
      <c r="H250" s="13"/>
      <c r="I250" s="13"/>
      <c r="J250" s="13"/>
      <c r="K250" s="15"/>
      <c r="L250" s="15"/>
      <c r="M250" s="15"/>
      <c r="N250" s="15"/>
      <c r="O250" s="15"/>
      <c r="P250" s="15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ht="12.75" customHeight="1">
      <c r="A251" s="13"/>
      <c r="B251" s="13"/>
      <c r="C251" s="13"/>
      <c r="D251" s="13"/>
      <c r="E251" s="929" t="s">
        <v>0</v>
      </c>
      <c r="F251" s="929"/>
      <c r="G251" s="929"/>
      <c r="H251" s="929"/>
      <c r="I251" s="929"/>
      <c r="J251" s="929"/>
      <c r="K251" s="930">
        <f>SUM(K164,K183,K202,K209,K212,K219,K234,K239,K244,K248)</f>
        <v>347510</v>
      </c>
      <c r="L251" s="931"/>
      <c r="M251" s="932"/>
      <c r="N251" s="930">
        <f>SUM(N164,N183,N202,N209,N212,N219,N234,N239,N244,N248)</f>
        <v>0</v>
      </c>
      <c r="O251" s="931"/>
      <c r="P251" s="932"/>
      <c r="Q251" s="933">
        <f>N251/K251</f>
        <v>0</v>
      </c>
      <c r="R251" s="933"/>
      <c r="S251" s="933"/>
      <c r="T251" s="934"/>
      <c r="U251" s="935"/>
      <c r="V251" s="936"/>
      <c r="W251" s="934"/>
      <c r="X251" s="935"/>
      <c r="Y251" s="936"/>
      <c r="Z251" s="934"/>
      <c r="AA251" s="935"/>
      <c r="AB251" s="936"/>
      <c r="AC251" s="934"/>
      <c r="AD251" s="935"/>
      <c r="AE251" s="941"/>
    </row>
    <row r="252" spans="1:31" ht="12.75" customHeight="1">
      <c r="A252" s="13"/>
      <c r="B252" s="13"/>
      <c r="C252" s="13"/>
      <c r="D252" s="13"/>
      <c r="E252" s="14"/>
      <c r="F252" s="14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ht="12.75" customHeight="1" thickBot="1">
      <c r="A253" s="13"/>
      <c r="B253" s="13"/>
      <c r="C253" s="13"/>
      <c r="D253" s="13"/>
      <c r="E253" s="14"/>
      <c r="F253" s="14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ht="12.75" customHeight="1">
      <c r="A254" s="13"/>
      <c r="B254" s="13"/>
      <c r="C254" s="13"/>
      <c r="D254" s="13"/>
      <c r="E254" s="942" t="s">
        <v>1</v>
      </c>
      <c r="F254" s="943"/>
      <c r="G254" s="943"/>
      <c r="H254" s="943"/>
      <c r="I254" s="943"/>
      <c r="J254" s="944"/>
      <c r="K254" s="948" t="s">
        <v>2</v>
      </c>
      <c r="L254" s="949"/>
      <c r="M254" s="950"/>
      <c r="N254" s="951" t="s">
        <v>62</v>
      </c>
      <c r="O254" s="952"/>
      <c r="P254" s="953"/>
      <c r="Q254" s="951" t="s">
        <v>3</v>
      </c>
      <c r="R254" s="952"/>
      <c r="S254" s="952"/>
      <c r="T254" s="952"/>
      <c r="U254" s="953"/>
      <c r="V254" s="951" t="s">
        <v>67</v>
      </c>
      <c r="W254" s="952"/>
      <c r="X254" s="952"/>
      <c r="Y254" s="952"/>
      <c r="Z254" s="952"/>
      <c r="AA254" s="954" t="s">
        <v>2531</v>
      </c>
      <c r="AB254" s="955"/>
      <c r="AC254" s="955"/>
      <c r="AD254" s="955"/>
      <c r="AE254" s="956"/>
    </row>
    <row r="255" spans="1:31" ht="12.75" customHeight="1" thickBot="1">
      <c r="A255" s="13"/>
      <c r="B255" s="13"/>
      <c r="C255" s="13"/>
      <c r="D255" s="13"/>
      <c r="E255" s="945"/>
      <c r="F255" s="946"/>
      <c r="G255" s="946"/>
      <c r="H255" s="946"/>
      <c r="I255" s="946"/>
      <c r="J255" s="947"/>
      <c r="K255" s="957"/>
      <c r="L255" s="958"/>
      <c r="M255" s="959"/>
      <c r="N255" s="960">
        <f>N251</f>
        <v>0</v>
      </c>
      <c r="O255" s="961"/>
      <c r="P255" s="962"/>
      <c r="Q255" s="937">
        <f>ROUNDDOWN(K255*N255,0)</f>
        <v>0</v>
      </c>
      <c r="R255" s="938"/>
      <c r="S255" s="938"/>
      <c r="T255" s="938"/>
      <c r="U255" s="138" t="s">
        <v>4</v>
      </c>
      <c r="V255" s="937">
        <f>ROUNDDOWN(Q255* 0.08,0)</f>
        <v>0</v>
      </c>
      <c r="W255" s="938"/>
      <c r="X255" s="938"/>
      <c r="Y255" s="938"/>
      <c r="Z255" s="139" t="s">
        <v>4</v>
      </c>
      <c r="AA255" s="939">
        <f>Q255+V255</f>
        <v>0</v>
      </c>
      <c r="AB255" s="940"/>
      <c r="AC255" s="940"/>
      <c r="AD255" s="940"/>
      <c r="AE255" s="140" t="s">
        <v>4</v>
      </c>
    </row>
    <row r="256" spans="1:31" ht="12.75" customHeight="1">
      <c r="A256" s="13"/>
      <c r="B256" s="13"/>
      <c r="C256" s="13"/>
      <c r="D256" s="13"/>
      <c r="E256" s="14"/>
      <c r="F256" s="14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12.75" customHeight="1">
      <c r="A257" s="13"/>
      <c r="B257" s="13"/>
      <c r="C257" s="13"/>
      <c r="D257" s="13"/>
      <c r="E257" s="14"/>
      <c r="F257" s="14"/>
      <c r="G257" s="13"/>
      <c r="H257" s="13"/>
      <c r="I257" s="13"/>
      <c r="J257" s="13"/>
      <c r="K257" s="13" t="s">
        <v>2532</v>
      </c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ht="12.75" customHeight="1">
      <c r="A258" s="13"/>
      <c r="B258" s="13"/>
      <c r="C258" s="13"/>
      <c r="D258" s="13"/>
      <c r="E258" s="14"/>
      <c r="F258" s="14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ht="12.75" customHeight="1">
      <c r="A259" s="827" t="s">
        <v>5</v>
      </c>
      <c r="B259" s="827"/>
      <c r="C259" s="827"/>
      <c r="D259" s="827"/>
      <c r="E259" s="827"/>
      <c r="F259" s="827"/>
      <c r="G259" s="827"/>
      <c r="H259" s="827"/>
      <c r="I259" s="827"/>
      <c r="J259" s="827"/>
      <c r="K259" s="827"/>
      <c r="L259" s="827"/>
      <c r="M259" s="827"/>
      <c r="N259" s="827"/>
      <c r="O259" s="827"/>
      <c r="P259" s="827"/>
      <c r="Q259" s="827"/>
      <c r="R259" s="827"/>
      <c r="S259" s="827"/>
      <c r="T259" s="827"/>
      <c r="U259" s="827"/>
      <c r="V259" s="827"/>
      <c r="W259" s="827"/>
      <c r="X259" s="827"/>
      <c r="Y259" s="827"/>
      <c r="Z259" s="827"/>
      <c r="AA259" s="827"/>
      <c r="AB259" s="827"/>
      <c r="AC259" s="827"/>
      <c r="AD259" s="827"/>
      <c r="AE259" s="827"/>
    </row>
    <row r="260" spans="1:31" ht="12.75" customHeight="1"/>
    <row r="261" spans="1:31" ht="12.75" customHeight="1"/>
    <row r="262" spans="1:31" ht="12.75" customHeight="1"/>
    <row r="263" spans="1:31" ht="12.75" customHeight="1"/>
    <row r="264" spans="1:31" ht="12.75" customHeight="1"/>
    <row r="265" spans="1:31" ht="12.75" customHeight="1"/>
    <row r="266" spans="1:31" ht="12.75" customHeight="1"/>
    <row r="267" spans="1:31" ht="12.75" customHeight="1"/>
    <row r="268" spans="1:31" ht="12.75" customHeight="1"/>
    <row r="269" spans="1:31" ht="12.75" customHeight="1"/>
    <row r="270" spans="1:31" ht="12.75" customHeight="1"/>
    <row r="271" spans="1:31" ht="12.75" customHeight="1"/>
    <row r="272" spans="1:31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406" spans="1:31" ht="12">
      <c r="A406" s="18"/>
      <c r="B406" s="18"/>
      <c r="C406" s="18"/>
      <c r="D406" s="18"/>
      <c r="E406" s="19"/>
      <c r="F406" s="19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</row>
    <row r="407" spans="1:31" ht="12">
      <c r="A407" s="18"/>
      <c r="B407" s="18"/>
      <c r="C407" s="18"/>
      <c r="D407" s="18"/>
      <c r="E407" s="19"/>
      <c r="F407" s="19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</row>
    <row r="408" spans="1:31" ht="12">
      <c r="A408" s="18"/>
      <c r="B408" s="18"/>
      <c r="C408" s="18"/>
      <c r="D408" s="18"/>
      <c r="E408" s="19"/>
      <c r="F408" s="19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</row>
    <row r="409" spans="1:31" ht="12">
      <c r="A409" s="18"/>
      <c r="B409" s="18"/>
      <c r="C409" s="18"/>
      <c r="D409" s="18"/>
      <c r="E409" s="19"/>
      <c r="F409" s="19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</row>
    <row r="410" spans="1:31" ht="12">
      <c r="A410" s="18"/>
      <c r="B410" s="18"/>
      <c r="C410" s="18"/>
      <c r="D410" s="18"/>
      <c r="E410" s="19"/>
      <c r="F410" s="19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</row>
    <row r="411" spans="1:31" ht="12">
      <c r="A411" s="18"/>
      <c r="B411" s="18"/>
      <c r="C411" s="18"/>
      <c r="D411" s="18"/>
      <c r="E411" s="19"/>
      <c r="F411" s="19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</row>
    <row r="412" spans="1:31" ht="12">
      <c r="A412" s="18"/>
      <c r="B412" s="18"/>
      <c r="C412" s="18"/>
      <c r="D412" s="18"/>
      <c r="E412" s="19"/>
      <c r="F412" s="19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</row>
    <row r="413" spans="1:31" ht="12">
      <c r="A413" s="18"/>
      <c r="B413" s="18"/>
      <c r="C413" s="18"/>
      <c r="D413" s="18"/>
      <c r="E413" s="19"/>
      <c r="F413" s="19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</row>
    <row r="414" spans="1:31" ht="12">
      <c r="A414" s="18"/>
      <c r="B414" s="18"/>
      <c r="C414" s="18"/>
      <c r="D414" s="18"/>
      <c r="E414" s="19"/>
      <c r="F414" s="19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</row>
    <row r="415" spans="1:31" ht="12">
      <c r="A415" s="18"/>
      <c r="B415" s="18"/>
      <c r="C415" s="18"/>
      <c r="D415" s="18"/>
      <c r="E415" s="19"/>
      <c r="F415" s="19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</row>
    <row r="416" spans="1:31" ht="12">
      <c r="A416" s="18"/>
      <c r="B416" s="18"/>
      <c r="C416" s="18"/>
      <c r="D416" s="18"/>
      <c r="E416" s="19"/>
      <c r="F416" s="19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</row>
    <row r="417" spans="1:31" ht="12">
      <c r="A417" s="18"/>
      <c r="B417" s="18"/>
      <c r="C417" s="18"/>
      <c r="D417" s="18"/>
      <c r="E417" s="19"/>
      <c r="F417" s="19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</row>
    <row r="418" spans="1:31" ht="12">
      <c r="A418" s="18"/>
      <c r="B418" s="18"/>
      <c r="C418" s="18"/>
      <c r="D418" s="18"/>
      <c r="E418" s="19"/>
      <c r="F418" s="19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</row>
    <row r="419" spans="1:31" ht="12">
      <c r="A419" s="18"/>
      <c r="B419" s="18"/>
      <c r="C419" s="18"/>
      <c r="D419" s="18"/>
      <c r="E419" s="19"/>
      <c r="F419" s="19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</row>
    <row r="420" spans="1:31" ht="12">
      <c r="A420" s="18"/>
      <c r="B420" s="18"/>
      <c r="C420" s="18"/>
      <c r="D420" s="18"/>
      <c r="E420" s="19"/>
      <c r="F420" s="19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</row>
    <row r="421" spans="1:31" ht="12">
      <c r="A421" s="18"/>
      <c r="B421" s="18"/>
      <c r="C421" s="18"/>
      <c r="D421" s="18"/>
      <c r="E421" s="19"/>
      <c r="F421" s="19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</row>
    <row r="422" spans="1:31" ht="12">
      <c r="A422" s="18"/>
      <c r="B422" s="18"/>
      <c r="C422" s="18"/>
      <c r="D422" s="18"/>
      <c r="E422" s="19"/>
      <c r="F422" s="19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</row>
    <row r="423" spans="1:31" ht="12">
      <c r="A423" s="18"/>
      <c r="B423" s="18"/>
      <c r="C423" s="18"/>
      <c r="D423" s="18"/>
      <c r="E423" s="19"/>
      <c r="F423" s="19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</row>
    <row r="424" spans="1:31" ht="12">
      <c r="A424" s="18"/>
      <c r="B424" s="18"/>
      <c r="C424" s="18"/>
      <c r="D424" s="18"/>
      <c r="E424" s="19"/>
      <c r="F424" s="19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</row>
    <row r="425" spans="1:31" ht="12">
      <c r="A425" s="18"/>
      <c r="B425" s="18"/>
      <c r="C425" s="18"/>
      <c r="D425" s="18"/>
      <c r="E425" s="19"/>
      <c r="F425" s="19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</row>
    <row r="426" spans="1:31" ht="12">
      <c r="A426" s="18"/>
      <c r="B426" s="18"/>
      <c r="C426" s="18"/>
      <c r="D426" s="18"/>
      <c r="E426" s="19"/>
      <c r="F426" s="19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</row>
    <row r="427" spans="1:31" ht="12">
      <c r="A427" s="18"/>
      <c r="B427" s="18"/>
      <c r="C427" s="18"/>
      <c r="D427" s="18"/>
      <c r="E427" s="19"/>
      <c r="F427" s="19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</row>
    <row r="428" spans="1:31" ht="12">
      <c r="A428" s="18"/>
      <c r="B428" s="18"/>
      <c r="C428" s="18"/>
      <c r="D428" s="18"/>
      <c r="E428" s="19"/>
      <c r="F428" s="19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</row>
    <row r="429" spans="1:31" ht="12">
      <c r="A429" s="18"/>
      <c r="B429" s="18"/>
      <c r="C429" s="18"/>
      <c r="D429" s="18"/>
      <c r="E429" s="19"/>
      <c r="F429" s="19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</row>
    <row r="430" spans="1:31" ht="12">
      <c r="A430" s="18"/>
      <c r="B430" s="18"/>
      <c r="C430" s="18"/>
      <c r="D430" s="18"/>
      <c r="E430" s="19"/>
      <c r="F430" s="19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</row>
    <row r="431" spans="1:31" ht="12">
      <c r="A431" s="18"/>
      <c r="B431" s="18"/>
      <c r="C431" s="18"/>
      <c r="D431" s="18"/>
      <c r="E431" s="19"/>
      <c r="F431" s="19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</row>
    <row r="432" spans="1:31" ht="12">
      <c r="A432" s="18"/>
      <c r="B432" s="18"/>
      <c r="C432" s="18"/>
      <c r="D432" s="18"/>
      <c r="E432" s="19"/>
      <c r="F432" s="19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</row>
    <row r="433" spans="1:31" ht="12">
      <c r="A433" s="18"/>
      <c r="B433" s="18"/>
      <c r="C433" s="18"/>
      <c r="D433" s="18"/>
      <c r="E433" s="19"/>
      <c r="F433" s="19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</row>
    <row r="434" spans="1:31" ht="12">
      <c r="A434" s="18"/>
      <c r="B434" s="18"/>
      <c r="C434" s="18"/>
      <c r="D434" s="18"/>
      <c r="E434" s="19"/>
      <c r="F434" s="19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</row>
    <row r="435" spans="1:31" ht="12">
      <c r="A435" s="18"/>
      <c r="B435" s="18"/>
      <c r="C435" s="18"/>
      <c r="D435" s="18"/>
      <c r="E435" s="19"/>
      <c r="F435" s="19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</row>
    <row r="436" spans="1:31" ht="12">
      <c r="A436" s="18"/>
      <c r="B436" s="18"/>
      <c r="C436" s="18"/>
      <c r="D436" s="18"/>
      <c r="E436" s="19"/>
      <c r="F436" s="19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</row>
    <row r="437" spans="1:31" ht="12">
      <c r="A437" s="18"/>
      <c r="B437" s="18"/>
      <c r="C437" s="18"/>
      <c r="D437" s="18"/>
      <c r="E437" s="19"/>
      <c r="F437" s="19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</row>
    <row r="438" spans="1:31" ht="12">
      <c r="A438" s="18"/>
      <c r="B438" s="18"/>
      <c r="C438" s="18"/>
      <c r="D438" s="18"/>
      <c r="E438" s="19"/>
      <c r="F438" s="19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</row>
    <row r="439" spans="1:31" ht="12">
      <c r="A439" s="18"/>
      <c r="B439" s="18"/>
      <c r="C439" s="18"/>
      <c r="D439" s="18"/>
      <c r="E439" s="19"/>
      <c r="F439" s="19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</row>
    <row r="440" spans="1:31" ht="12">
      <c r="A440" s="18"/>
      <c r="B440" s="18"/>
      <c r="C440" s="18"/>
      <c r="D440" s="18"/>
      <c r="E440" s="19"/>
      <c r="F440" s="19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</row>
    <row r="441" spans="1:31" ht="12">
      <c r="A441" s="18"/>
      <c r="B441" s="18"/>
      <c r="C441" s="18"/>
      <c r="D441" s="18"/>
      <c r="E441" s="19"/>
      <c r="F441" s="19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</row>
    <row r="442" spans="1:31" ht="12">
      <c r="A442" s="18"/>
      <c r="B442" s="18"/>
      <c r="C442" s="18"/>
      <c r="D442" s="18"/>
      <c r="E442" s="19"/>
      <c r="F442" s="19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</row>
    <row r="443" spans="1:31" ht="12">
      <c r="A443" s="18"/>
      <c r="B443" s="18"/>
      <c r="C443" s="18"/>
      <c r="D443" s="18"/>
      <c r="E443" s="19"/>
      <c r="F443" s="19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</row>
    <row r="444" spans="1:31" ht="12">
      <c r="A444" s="18"/>
      <c r="B444" s="18"/>
      <c r="C444" s="18"/>
      <c r="D444" s="18"/>
      <c r="E444" s="19"/>
      <c r="F444" s="19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</row>
    <row r="445" spans="1:31" ht="12">
      <c r="A445" s="18"/>
      <c r="B445" s="18"/>
      <c r="C445" s="18"/>
      <c r="D445" s="18"/>
      <c r="E445" s="19"/>
      <c r="F445" s="19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</row>
    <row r="446" spans="1:31" ht="12">
      <c r="A446" s="18"/>
      <c r="B446" s="18"/>
      <c r="C446" s="18"/>
      <c r="D446" s="18"/>
      <c r="E446" s="19"/>
      <c r="F446" s="19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</row>
    <row r="447" spans="1:31" ht="12">
      <c r="A447" s="18"/>
      <c r="B447" s="18"/>
      <c r="C447" s="18"/>
      <c r="D447" s="18"/>
      <c r="E447" s="19"/>
      <c r="F447" s="19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</row>
    <row r="448" spans="1:31" ht="12">
      <c r="A448" s="18"/>
      <c r="B448" s="18"/>
      <c r="C448" s="18"/>
      <c r="D448" s="18"/>
      <c r="E448" s="19"/>
      <c r="F448" s="19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</row>
    <row r="449" spans="1:31" ht="12">
      <c r="A449" s="18"/>
      <c r="B449" s="18"/>
      <c r="C449" s="18"/>
      <c r="D449" s="18"/>
      <c r="E449" s="19"/>
      <c r="F449" s="19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</row>
    <row r="450" spans="1:31" ht="12">
      <c r="A450" s="18"/>
      <c r="B450" s="18"/>
      <c r="C450" s="18"/>
      <c r="D450" s="18"/>
      <c r="E450" s="19"/>
      <c r="F450" s="19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</row>
    <row r="451" spans="1:31" ht="12">
      <c r="A451" s="18"/>
      <c r="B451" s="18"/>
      <c r="C451" s="18"/>
      <c r="D451" s="18"/>
      <c r="E451" s="19"/>
      <c r="F451" s="19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</row>
    <row r="452" spans="1:31" ht="12">
      <c r="A452" s="18"/>
      <c r="B452" s="18"/>
      <c r="C452" s="18"/>
      <c r="D452" s="18"/>
      <c r="E452" s="19"/>
      <c r="F452" s="19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</row>
    <row r="453" spans="1:31" ht="12">
      <c r="A453" s="18"/>
      <c r="B453" s="18"/>
      <c r="C453" s="18"/>
      <c r="D453" s="18"/>
      <c r="E453" s="19"/>
      <c r="F453" s="19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</row>
    <row r="454" spans="1:31" ht="12">
      <c r="A454" s="18"/>
      <c r="B454" s="18"/>
      <c r="C454" s="18"/>
      <c r="D454" s="18"/>
      <c r="E454" s="19"/>
      <c r="F454" s="19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</row>
    <row r="455" spans="1:31" ht="12">
      <c r="A455" s="18"/>
      <c r="B455" s="18"/>
      <c r="C455" s="18"/>
      <c r="D455" s="18"/>
      <c r="E455" s="19"/>
      <c r="F455" s="19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</row>
    <row r="456" spans="1:31" ht="12">
      <c r="A456" s="18"/>
      <c r="B456" s="18"/>
      <c r="C456" s="18"/>
      <c r="D456" s="18"/>
      <c r="E456" s="19"/>
      <c r="F456" s="19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</row>
    <row r="457" spans="1:31" ht="12">
      <c r="A457" s="18"/>
      <c r="B457" s="18"/>
      <c r="C457" s="18"/>
      <c r="D457" s="18"/>
      <c r="E457" s="19"/>
      <c r="F457" s="19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</row>
    <row r="458" spans="1:31" ht="12">
      <c r="A458" s="18"/>
      <c r="B458" s="18"/>
      <c r="C458" s="18"/>
      <c r="D458" s="18"/>
      <c r="E458" s="19"/>
      <c r="F458" s="19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</row>
    <row r="459" spans="1:31" ht="12">
      <c r="A459" s="18"/>
      <c r="B459" s="18"/>
      <c r="C459" s="18"/>
      <c r="D459" s="18"/>
      <c r="E459" s="19"/>
      <c r="F459" s="19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</row>
    <row r="460" spans="1:31" ht="12">
      <c r="A460" s="18"/>
      <c r="B460" s="18"/>
      <c r="C460" s="18"/>
      <c r="D460" s="18"/>
      <c r="E460" s="19"/>
      <c r="F460" s="19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</row>
    <row r="461" spans="1:31" ht="12">
      <c r="A461" s="18"/>
      <c r="B461" s="18"/>
      <c r="C461" s="18"/>
      <c r="D461" s="18"/>
      <c r="E461" s="19"/>
      <c r="F461" s="19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</row>
    <row r="462" spans="1:31" ht="12">
      <c r="A462" s="18"/>
      <c r="B462" s="18"/>
      <c r="C462" s="18"/>
      <c r="D462" s="18"/>
      <c r="E462" s="19"/>
      <c r="F462" s="19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</row>
    <row r="463" spans="1:31" ht="12">
      <c r="A463" s="18"/>
      <c r="B463" s="18"/>
      <c r="C463" s="18"/>
      <c r="D463" s="18"/>
      <c r="E463" s="19"/>
      <c r="F463" s="19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</row>
    <row r="464" spans="1:31" ht="12">
      <c r="A464" s="18"/>
      <c r="B464" s="18"/>
      <c r="C464" s="18"/>
      <c r="D464" s="18"/>
      <c r="E464" s="19"/>
      <c r="F464" s="19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</row>
    <row r="465" spans="1:31" ht="12">
      <c r="A465" s="18"/>
      <c r="B465" s="18"/>
      <c r="C465" s="18"/>
      <c r="D465" s="18"/>
      <c r="E465" s="19"/>
      <c r="F465" s="19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</row>
    <row r="466" spans="1:31" ht="12">
      <c r="A466" s="18"/>
      <c r="B466" s="18"/>
      <c r="C466" s="18"/>
      <c r="D466" s="18"/>
      <c r="E466" s="19"/>
      <c r="F466" s="19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</row>
    <row r="467" spans="1:31" ht="12">
      <c r="A467" s="18"/>
      <c r="B467" s="18"/>
      <c r="C467" s="18"/>
      <c r="D467" s="18"/>
      <c r="E467" s="19"/>
      <c r="F467" s="19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</row>
    <row r="468" spans="1:31" ht="12">
      <c r="A468" s="18"/>
      <c r="B468" s="18"/>
      <c r="C468" s="18"/>
      <c r="D468" s="18"/>
      <c r="E468" s="19"/>
      <c r="F468" s="19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</row>
    <row r="469" spans="1:31" ht="12">
      <c r="A469" s="18"/>
      <c r="B469" s="18"/>
      <c r="C469" s="18"/>
      <c r="D469" s="18"/>
      <c r="E469" s="19"/>
      <c r="F469" s="19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</row>
    <row r="470" spans="1:31" ht="12">
      <c r="A470" s="18"/>
      <c r="B470" s="18"/>
      <c r="C470" s="18"/>
      <c r="D470" s="18"/>
      <c r="E470" s="19"/>
      <c r="F470" s="19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</row>
    <row r="471" spans="1:31" ht="12">
      <c r="A471" s="18"/>
      <c r="B471" s="18"/>
      <c r="C471" s="18"/>
      <c r="D471" s="18"/>
      <c r="E471" s="19"/>
      <c r="F471" s="19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</row>
    <row r="472" spans="1:31" ht="12">
      <c r="A472" s="18"/>
      <c r="B472" s="18"/>
      <c r="C472" s="18"/>
      <c r="D472" s="18"/>
      <c r="E472" s="19"/>
      <c r="F472" s="19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</row>
    <row r="473" spans="1:31" ht="12">
      <c r="A473" s="18"/>
      <c r="B473" s="18"/>
      <c r="C473" s="18"/>
      <c r="D473" s="18"/>
      <c r="E473" s="19"/>
      <c r="F473" s="19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</row>
    <row r="474" spans="1:31" ht="12">
      <c r="A474" s="18"/>
      <c r="B474" s="18"/>
      <c r="C474" s="18"/>
      <c r="D474" s="18"/>
      <c r="E474" s="19"/>
      <c r="F474" s="19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</row>
    <row r="475" spans="1:31" ht="12">
      <c r="A475" s="18"/>
      <c r="B475" s="18"/>
      <c r="C475" s="18"/>
      <c r="D475" s="18"/>
      <c r="E475" s="19"/>
      <c r="F475" s="19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</row>
    <row r="476" spans="1:31" ht="12">
      <c r="A476" s="18"/>
      <c r="B476" s="18"/>
      <c r="C476" s="18"/>
      <c r="D476" s="18"/>
      <c r="E476" s="19"/>
      <c r="F476" s="19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</row>
    <row r="477" spans="1:31" ht="12">
      <c r="A477" s="18"/>
      <c r="B477" s="18"/>
      <c r="C477" s="18"/>
      <c r="D477" s="18"/>
      <c r="E477" s="19"/>
      <c r="F477" s="19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</row>
    <row r="478" spans="1:31" ht="12">
      <c r="A478" s="18"/>
      <c r="B478" s="18"/>
      <c r="C478" s="18"/>
      <c r="D478" s="18"/>
      <c r="E478" s="19"/>
      <c r="F478" s="19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</row>
    <row r="479" spans="1:31" ht="12">
      <c r="A479" s="18"/>
      <c r="B479" s="18"/>
      <c r="C479" s="18"/>
      <c r="D479" s="18"/>
      <c r="E479" s="19"/>
      <c r="F479" s="19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</row>
    <row r="480" spans="1:31" ht="12">
      <c r="A480" s="18"/>
      <c r="B480" s="18"/>
      <c r="C480" s="18"/>
      <c r="D480" s="18"/>
      <c r="E480" s="19"/>
      <c r="F480" s="19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</row>
    <row r="481" spans="1:31" ht="12">
      <c r="A481" s="18"/>
      <c r="B481" s="18"/>
      <c r="C481" s="18"/>
      <c r="D481" s="18"/>
      <c r="E481" s="19"/>
      <c r="F481" s="19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</row>
    <row r="482" spans="1:31" ht="12">
      <c r="A482" s="18"/>
      <c r="B482" s="18"/>
      <c r="C482" s="18"/>
      <c r="D482" s="18"/>
      <c r="E482" s="19"/>
      <c r="F482" s="19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1:31" ht="12">
      <c r="A483" s="18"/>
      <c r="B483" s="18"/>
      <c r="C483" s="18"/>
      <c r="D483" s="18"/>
      <c r="E483" s="19"/>
      <c r="F483" s="19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</row>
    <row r="484" spans="1:31" ht="12">
      <c r="A484" s="18"/>
      <c r="B484" s="18"/>
      <c r="C484" s="18"/>
      <c r="D484" s="18"/>
      <c r="E484" s="19"/>
      <c r="F484" s="19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</row>
    <row r="485" spans="1:31" ht="12">
      <c r="A485" s="18"/>
      <c r="B485" s="18"/>
      <c r="C485" s="18"/>
      <c r="D485" s="18"/>
      <c r="E485" s="19"/>
      <c r="F485" s="19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</row>
    <row r="486" spans="1:31" ht="12">
      <c r="A486" s="18"/>
      <c r="B486" s="18"/>
      <c r="C486" s="18"/>
      <c r="D486" s="18"/>
      <c r="E486" s="19"/>
      <c r="F486" s="19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</row>
    <row r="487" spans="1:31" ht="12">
      <c r="A487" s="18"/>
      <c r="B487" s="18"/>
      <c r="C487" s="18"/>
      <c r="D487" s="18"/>
      <c r="E487" s="19"/>
      <c r="F487" s="19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</row>
    <row r="488" spans="1:31" ht="12">
      <c r="A488" s="18"/>
      <c r="B488" s="18"/>
      <c r="C488" s="18"/>
      <c r="D488" s="18"/>
      <c r="E488" s="19"/>
      <c r="F488" s="19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</row>
    <row r="489" spans="1:31" ht="12">
      <c r="A489" s="18"/>
      <c r="B489" s="18"/>
      <c r="C489" s="18"/>
      <c r="D489" s="18"/>
      <c r="E489" s="19"/>
      <c r="F489" s="19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</row>
    <row r="490" spans="1:31" ht="12">
      <c r="A490" s="18"/>
      <c r="B490" s="18"/>
      <c r="C490" s="18"/>
      <c r="D490" s="18"/>
      <c r="E490" s="19"/>
      <c r="F490" s="19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</row>
    <row r="491" spans="1:31" ht="12">
      <c r="A491" s="18"/>
      <c r="B491" s="18"/>
      <c r="C491" s="18"/>
      <c r="D491" s="18"/>
      <c r="E491" s="19"/>
      <c r="F491" s="19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</row>
    <row r="492" spans="1:31" ht="12">
      <c r="A492" s="18"/>
      <c r="B492" s="18"/>
      <c r="C492" s="18"/>
      <c r="D492" s="18"/>
      <c r="E492" s="19"/>
      <c r="F492" s="19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</row>
    <row r="493" spans="1:31" ht="12">
      <c r="A493" s="18"/>
      <c r="B493" s="18"/>
      <c r="C493" s="18"/>
      <c r="D493" s="18"/>
      <c r="E493" s="19"/>
      <c r="F493" s="19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</row>
    <row r="494" spans="1:31" ht="12">
      <c r="A494" s="18"/>
      <c r="B494" s="18"/>
      <c r="C494" s="18"/>
      <c r="D494" s="18"/>
      <c r="E494" s="19"/>
      <c r="F494" s="19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</row>
    <row r="495" spans="1:31" ht="12">
      <c r="A495" s="18"/>
      <c r="B495" s="18"/>
      <c r="C495" s="18"/>
      <c r="D495" s="18"/>
      <c r="E495" s="19"/>
      <c r="F495" s="19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</row>
    <row r="496" spans="1:31" ht="12">
      <c r="A496" s="18"/>
      <c r="B496" s="18"/>
      <c r="C496" s="18"/>
      <c r="D496" s="18"/>
      <c r="E496" s="19"/>
      <c r="F496" s="19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</row>
    <row r="497" spans="1:31" ht="12">
      <c r="A497" s="18"/>
      <c r="B497" s="18"/>
      <c r="C497" s="18"/>
      <c r="D497" s="18"/>
      <c r="E497" s="19"/>
      <c r="F497" s="19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</row>
    <row r="498" spans="1:31" ht="12">
      <c r="A498" s="18"/>
      <c r="B498" s="18"/>
      <c r="C498" s="18"/>
      <c r="D498" s="18"/>
      <c r="E498" s="19"/>
      <c r="F498" s="19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</row>
    <row r="499" spans="1:31" ht="12">
      <c r="A499" s="18"/>
      <c r="B499" s="18"/>
      <c r="C499" s="18"/>
      <c r="D499" s="18"/>
      <c r="E499" s="19"/>
      <c r="F499" s="19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</row>
    <row r="500" spans="1:31" ht="12">
      <c r="A500" s="18"/>
      <c r="B500" s="18"/>
      <c r="C500" s="18"/>
      <c r="D500" s="18"/>
      <c r="E500" s="19"/>
      <c r="F500" s="19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</row>
    <row r="501" spans="1:31" ht="12">
      <c r="A501" s="18"/>
      <c r="B501" s="18"/>
      <c r="C501" s="18"/>
      <c r="D501" s="18"/>
      <c r="E501" s="19"/>
      <c r="F501" s="19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</row>
    <row r="502" spans="1:31" ht="12">
      <c r="A502" s="18"/>
      <c r="B502" s="18"/>
      <c r="C502" s="18"/>
      <c r="D502" s="18"/>
      <c r="E502" s="19"/>
      <c r="F502" s="19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</row>
    <row r="503" spans="1:31" ht="12">
      <c r="A503" s="18"/>
      <c r="B503" s="18"/>
      <c r="C503" s="18"/>
      <c r="D503" s="18"/>
      <c r="E503" s="19"/>
      <c r="F503" s="19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</row>
    <row r="504" spans="1:31" ht="12">
      <c r="A504" s="18"/>
      <c r="B504" s="18"/>
      <c r="C504" s="18"/>
      <c r="D504" s="18"/>
      <c r="E504" s="19"/>
      <c r="F504" s="19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</row>
    <row r="505" spans="1:31" ht="12">
      <c r="A505" s="18"/>
      <c r="B505" s="18"/>
      <c r="C505" s="18"/>
      <c r="D505" s="18"/>
      <c r="E505" s="19"/>
      <c r="F505" s="19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</row>
    <row r="506" spans="1:31" ht="12">
      <c r="A506" s="18"/>
      <c r="B506" s="18"/>
      <c r="C506" s="18"/>
      <c r="D506" s="18"/>
      <c r="E506" s="19"/>
      <c r="F506" s="19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</row>
    <row r="507" spans="1:31" ht="12">
      <c r="A507" s="18"/>
      <c r="B507" s="18"/>
      <c r="C507" s="18"/>
      <c r="D507" s="18"/>
      <c r="E507" s="19"/>
      <c r="F507" s="19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</row>
    <row r="508" spans="1:31" ht="12">
      <c r="A508" s="18"/>
      <c r="B508" s="18"/>
      <c r="C508" s="18"/>
      <c r="D508" s="18"/>
      <c r="E508" s="19"/>
      <c r="F508" s="19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</row>
    <row r="509" spans="1:31" ht="12">
      <c r="A509" s="18"/>
      <c r="B509" s="18"/>
      <c r="C509" s="18"/>
      <c r="D509" s="18"/>
      <c r="E509" s="19"/>
      <c r="F509" s="19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</row>
    <row r="510" spans="1:31" ht="12">
      <c r="A510" s="18"/>
      <c r="B510" s="18"/>
      <c r="C510" s="18"/>
      <c r="D510" s="18"/>
      <c r="E510" s="19"/>
      <c r="F510" s="19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</row>
    <row r="511" spans="1:31" ht="12">
      <c r="A511" s="18"/>
      <c r="B511" s="18"/>
      <c r="C511" s="18"/>
      <c r="D511" s="18"/>
      <c r="E511" s="19"/>
      <c r="F511" s="19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</row>
    <row r="512" spans="1:31" ht="12">
      <c r="A512" s="18"/>
      <c r="B512" s="18"/>
      <c r="C512" s="18"/>
      <c r="D512" s="18"/>
      <c r="E512" s="19"/>
      <c r="F512" s="19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</row>
    <row r="513" spans="1:31" ht="12">
      <c r="A513" s="18"/>
      <c r="B513" s="18"/>
      <c r="C513" s="18"/>
      <c r="D513" s="18"/>
      <c r="E513" s="19"/>
      <c r="F513" s="19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</row>
    <row r="514" spans="1:31" ht="12">
      <c r="A514" s="18"/>
      <c r="B514" s="18"/>
      <c r="C514" s="18"/>
      <c r="D514" s="18"/>
      <c r="E514" s="19"/>
      <c r="F514" s="19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</row>
    <row r="515" spans="1:31" ht="12">
      <c r="A515" s="18"/>
      <c r="B515" s="18"/>
      <c r="C515" s="18"/>
      <c r="D515" s="18"/>
      <c r="E515" s="19"/>
      <c r="F515" s="19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</row>
    <row r="516" spans="1:31" ht="12">
      <c r="A516" s="18"/>
      <c r="B516" s="18"/>
      <c r="C516" s="18"/>
      <c r="D516" s="18"/>
      <c r="E516" s="19"/>
      <c r="F516" s="19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</row>
    <row r="517" spans="1:31" ht="12">
      <c r="A517" s="18"/>
      <c r="B517" s="18"/>
      <c r="C517" s="18"/>
      <c r="D517" s="18"/>
      <c r="E517" s="19"/>
      <c r="F517" s="19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</row>
    <row r="518" spans="1:31" ht="12">
      <c r="A518" s="18"/>
      <c r="B518" s="18"/>
      <c r="C518" s="18"/>
      <c r="D518" s="18"/>
      <c r="E518" s="19"/>
      <c r="F518" s="19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</row>
    <row r="519" spans="1:31" ht="12">
      <c r="A519" s="18"/>
      <c r="B519" s="18"/>
      <c r="C519" s="18"/>
      <c r="D519" s="18"/>
      <c r="E519" s="19"/>
      <c r="F519" s="19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</row>
    <row r="520" spans="1:31" ht="12">
      <c r="A520" s="18"/>
      <c r="B520" s="18"/>
      <c r="C520" s="18"/>
      <c r="D520" s="18"/>
      <c r="E520" s="19"/>
      <c r="F520" s="19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</row>
    <row r="521" spans="1:31" ht="12">
      <c r="A521" s="18"/>
      <c r="B521" s="18"/>
      <c r="C521" s="18"/>
      <c r="D521" s="18"/>
      <c r="E521" s="19"/>
      <c r="F521" s="19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</row>
    <row r="522" spans="1:31" ht="12">
      <c r="A522" s="18"/>
      <c r="B522" s="18"/>
      <c r="C522" s="18"/>
      <c r="D522" s="18"/>
      <c r="E522" s="19"/>
      <c r="F522" s="19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</row>
    <row r="523" spans="1:31" ht="12">
      <c r="A523" s="18"/>
      <c r="B523" s="18"/>
      <c r="C523" s="18"/>
      <c r="D523" s="18"/>
      <c r="E523" s="19"/>
      <c r="F523" s="19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</row>
    <row r="524" spans="1:31" ht="12">
      <c r="A524" s="18"/>
      <c r="B524" s="18"/>
      <c r="C524" s="18"/>
      <c r="D524" s="18"/>
      <c r="E524" s="19"/>
      <c r="F524" s="19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</row>
    <row r="525" spans="1:31" ht="12">
      <c r="A525" s="18"/>
      <c r="B525" s="18"/>
      <c r="C525" s="18"/>
      <c r="D525" s="18"/>
      <c r="E525" s="19"/>
      <c r="F525" s="19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</row>
    <row r="526" spans="1:31" ht="12">
      <c r="A526" s="18"/>
      <c r="B526" s="18"/>
      <c r="C526" s="18"/>
      <c r="D526" s="18"/>
      <c r="E526" s="19"/>
      <c r="F526" s="19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</row>
    <row r="527" spans="1:31" ht="12">
      <c r="A527" s="18"/>
      <c r="B527" s="18"/>
      <c r="C527" s="18"/>
      <c r="D527" s="18"/>
      <c r="E527" s="19"/>
      <c r="F527" s="19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</row>
    <row r="528" spans="1:31" ht="12">
      <c r="A528" s="18"/>
      <c r="B528" s="18"/>
      <c r="C528" s="18"/>
      <c r="D528" s="18"/>
      <c r="E528" s="19"/>
      <c r="F528" s="19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</row>
    <row r="529" spans="1:31" ht="12">
      <c r="A529" s="18"/>
      <c r="B529" s="18"/>
      <c r="C529" s="18"/>
      <c r="D529" s="18"/>
      <c r="E529" s="19"/>
      <c r="F529" s="19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</row>
    <row r="530" spans="1:31" ht="12">
      <c r="A530" s="18"/>
      <c r="B530" s="18"/>
      <c r="C530" s="18"/>
      <c r="D530" s="18"/>
      <c r="E530" s="19"/>
      <c r="F530" s="19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</row>
    <row r="531" spans="1:31" ht="12">
      <c r="A531" s="18"/>
      <c r="B531" s="18"/>
      <c r="C531" s="18"/>
      <c r="D531" s="18"/>
      <c r="E531" s="19"/>
      <c r="F531" s="19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</row>
    <row r="532" spans="1:31" ht="12">
      <c r="A532" s="18"/>
      <c r="B532" s="18"/>
      <c r="C532" s="18"/>
      <c r="D532" s="18"/>
      <c r="E532" s="19"/>
      <c r="F532" s="19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</row>
    <row r="533" spans="1:31" ht="12">
      <c r="A533" s="18"/>
      <c r="B533" s="18"/>
      <c r="C533" s="18"/>
      <c r="D533" s="18"/>
      <c r="E533" s="19"/>
      <c r="F533" s="19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</row>
    <row r="534" spans="1:31" ht="12">
      <c r="A534" s="18"/>
      <c r="B534" s="18"/>
      <c r="C534" s="18"/>
      <c r="D534" s="18"/>
      <c r="E534" s="19"/>
      <c r="F534" s="19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</row>
    <row r="535" spans="1:31" ht="12">
      <c r="A535" s="18"/>
      <c r="B535" s="18"/>
      <c r="C535" s="18"/>
      <c r="D535" s="18"/>
      <c r="E535" s="19"/>
      <c r="F535" s="19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</row>
    <row r="536" spans="1:31" ht="12">
      <c r="A536" s="18"/>
      <c r="B536" s="18"/>
      <c r="C536" s="18"/>
      <c r="D536" s="18"/>
      <c r="E536" s="19"/>
      <c r="F536" s="19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</row>
    <row r="537" spans="1:31" ht="12">
      <c r="A537" s="18"/>
      <c r="B537" s="18"/>
      <c r="C537" s="18"/>
      <c r="D537" s="18"/>
      <c r="E537" s="19"/>
      <c r="F537" s="19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</row>
    <row r="538" spans="1:31" ht="12">
      <c r="A538" s="18"/>
      <c r="B538" s="18"/>
      <c r="C538" s="18"/>
      <c r="D538" s="18"/>
      <c r="E538" s="19"/>
      <c r="F538" s="19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</row>
    <row r="539" spans="1:31" ht="12">
      <c r="A539" s="18"/>
      <c r="B539" s="18"/>
      <c r="C539" s="18"/>
      <c r="D539" s="18"/>
      <c r="E539" s="19"/>
      <c r="F539" s="19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</row>
    <row r="540" spans="1:31" ht="12">
      <c r="A540" s="18"/>
      <c r="B540" s="18"/>
      <c r="C540" s="18"/>
      <c r="D540" s="18"/>
      <c r="E540" s="19"/>
      <c r="F540" s="19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</row>
    <row r="541" spans="1:31" ht="12">
      <c r="A541" s="18"/>
      <c r="B541" s="18"/>
      <c r="C541" s="18"/>
      <c r="D541" s="18"/>
      <c r="E541" s="19"/>
      <c r="F541" s="19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</row>
    <row r="542" spans="1:31" ht="12">
      <c r="A542" s="18"/>
      <c r="B542" s="18"/>
      <c r="C542" s="18"/>
      <c r="D542" s="18"/>
      <c r="E542" s="19"/>
      <c r="F542" s="19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</row>
    <row r="543" spans="1:31" ht="12">
      <c r="A543" s="18"/>
      <c r="B543" s="18"/>
      <c r="C543" s="18"/>
      <c r="D543" s="18"/>
      <c r="E543" s="19"/>
      <c r="F543" s="19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</row>
    <row r="544" spans="1:31" ht="12">
      <c r="A544" s="18"/>
      <c r="B544" s="18"/>
      <c r="C544" s="18"/>
      <c r="D544" s="18"/>
      <c r="E544" s="19"/>
      <c r="F544" s="19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</row>
    <row r="545" spans="1:31" ht="12">
      <c r="A545" s="18"/>
      <c r="B545" s="18"/>
      <c r="C545" s="18"/>
      <c r="D545" s="18"/>
      <c r="E545" s="19"/>
      <c r="F545" s="19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</row>
    <row r="546" spans="1:31" ht="12">
      <c r="A546" s="18"/>
      <c r="B546" s="18"/>
      <c r="C546" s="18"/>
      <c r="D546" s="18"/>
      <c r="E546" s="19"/>
      <c r="F546" s="19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</row>
    <row r="547" spans="1:31" ht="12">
      <c r="A547" s="18"/>
      <c r="B547" s="18"/>
      <c r="C547" s="18"/>
      <c r="D547" s="18"/>
      <c r="E547" s="19"/>
      <c r="F547" s="19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</row>
    <row r="548" spans="1:31" ht="12">
      <c r="A548" s="18"/>
      <c r="B548" s="18"/>
      <c r="C548" s="18"/>
      <c r="D548" s="18"/>
      <c r="E548" s="19"/>
      <c r="F548" s="19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</row>
    <row r="549" spans="1:31" ht="12">
      <c r="A549" s="18"/>
      <c r="B549" s="18"/>
      <c r="C549" s="18"/>
      <c r="D549" s="18"/>
      <c r="E549" s="19"/>
      <c r="F549" s="19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</row>
    <row r="550" spans="1:31" ht="12">
      <c r="A550" s="18"/>
      <c r="B550" s="18"/>
      <c r="C550" s="18"/>
      <c r="D550" s="18"/>
      <c r="E550" s="19"/>
      <c r="F550" s="19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</row>
    <row r="551" spans="1:31" ht="12">
      <c r="A551" s="18"/>
      <c r="B551" s="18"/>
      <c r="C551" s="18"/>
      <c r="D551" s="18"/>
      <c r="E551" s="19"/>
      <c r="F551" s="19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</row>
    <row r="552" spans="1:31" ht="12">
      <c r="A552" s="18"/>
      <c r="B552" s="18"/>
      <c r="C552" s="18"/>
      <c r="D552" s="18"/>
      <c r="E552" s="19"/>
      <c r="F552" s="19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</row>
  </sheetData>
  <mergeCells count="2032">
    <mergeCell ref="K129:M129"/>
    <mergeCell ref="N129:P129"/>
    <mergeCell ref="Q129:S129"/>
    <mergeCell ref="N139:P139"/>
    <mergeCell ref="Q139:T139"/>
    <mergeCell ref="V139:Y139"/>
    <mergeCell ref="Z129:AB129"/>
    <mergeCell ref="AC129:AE129"/>
    <mergeCell ref="AA139:AD139"/>
    <mergeCell ref="G140:K140"/>
    <mergeCell ref="L140:M140"/>
    <mergeCell ref="N140:P140"/>
    <mergeCell ref="Q140:T140"/>
    <mergeCell ref="V140:Y140"/>
    <mergeCell ref="AA140:AD140"/>
    <mergeCell ref="A127:D129"/>
    <mergeCell ref="E127:F127"/>
    <mergeCell ref="G127:J127"/>
    <mergeCell ref="K127:M127"/>
    <mergeCell ref="N127:P127"/>
    <mergeCell ref="Q127:S127"/>
    <mergeCell ref="T127:V127"/>
    <mergeCell ref="W127:Y127"/>
    <mergeCell ref="Z127:AB127"/>
    <mergeCell ref="AC127:AE127"/>
    <mergeCell ref="E128:F128"/>
    <mergeCell ref="G128:J128"/>
    <mergeCell ref="K128:M128"/>
    <mergeCell ref="N128:P128"/>
    <mergeCell ref="Q128:S128"/>
    <mergeCell ref="T128:V128"/>
    <mergeCell ref="W128:Y128"/>
    <mergeCell ref="Z128:AB128"/>
    <mergeCell ref="AC128:AE128"/>
    <mergeCell ref="E129:J129"/>
    <mergeCell ref="T126:V126"/>
    <mergeCell ref="W126:Y126"/>
    <mergeCell ref="Z126:AB126"/>
    <mergeCell ref="AC126:AE126"/>
    <mergeCell ref="K133:M133"/>
    <mergeCell ref="N133:P133"/>
    <mergeCell ref="Q133:S133"/>
    <mergeCell ref="T133:V133"/>
    <mergeCell ref="W133:Y133"/>
    <mergeCell ref="Z133:AB133"/>
    <mergeCell ref="AC133:AE133"/>
    <mergeCell ref="A136:F140"/>
    <mergeCell ref="G136:K136"/>
    <mergeCell ref="L136:M136"/>
    <mergeCell ref="N136:P136"/>
    <mergeCell ref="Q136:U136"/>
    <mergeCell ref="V136:Z136"/>
    <mergeCell ref="AA136:AE136"/>
    <mergeCell ref="G137:K137"/>
    <mergeCell ref="L137:M137"/>
    <mergeCell ref="N137:P137"/>
    <mergeCell ref="Q137:T137"/>
    <mergeCell ref="V137:Y137"/>
    <mergeCell ref="AA137:AD137"/>
    <mergeCell ref="G138:K138"/>
    <mergeCell ref="L138:M138"/>
    <mergeCell ref="N138:P138"/>
    <mergeCell ref="Q138:T138"/>
    <mergeCell ref="V138:Y138"/>
    <mergeCell ref="AA138:AD138"/>
    <mergeCell ref="G139:K139"/>
    <mergeCell ref="L139:M139"/>
    <mergeCell ref="K101:M101"/>
    <mergeCell ref="N101:P101"/>
    <mergeCell ref="Q101:S101"/>
    <mergeCell ref="T101:V101"/>
    <mergeCell ref="W101:Y101"/>
    <mergeCell ref="Z101:AB101"/>
    <mergeCell ref="AC101:AE101"/>
    <mergeCell ref="E102:F102"/>
    <mergeCell ref="G102:J102"/>
    <mergeCell ref="A124:D126"/>
    <mergeCell ref="E124:F124"/>
    <mergeCell ref="G124:J124"/>
    <mergeCell ref="K124:M124"/>
    <mergeCell ref="N124:P124"/>
    <mergeCell ref="Q124:S124"/>
    <mergeCell ref="T124:V124"/>
    <mergeCell ref="W124:Y124"/>
    <mergeCell ref="Z124:AB124"/>
    <mergeCell ref="AC124:AE124"/>
    <mergeCell ref="E125:F125"/>
    <mergeCell ref="G125:J125"/>
    <mergeCell ref="K125:M125"/>
    <mergeCell ref="N125:P125"/>
    <mergeCell ref="Q125:S125"/>
    <mergeCell ref="T125:V125"/>
    <mergeCell ref="W125:Y125"/>
    <mergeCell ref="Z125:AB125"/>
    <mergeCell ref="AC125:AE125"/>
    <mergeCell ref="E126:J126"/>
    <mergeCell ref="K126:M126"/>
    <mergeCell ref="N126:P126"/>
    <mergeCell ref="Q126:S126"/>
    <mergeCell ref="E106:F106"/>
    <mergeCell ref="G106:J106"/>
    <mergeCell ref="K106:M106"/>
    <mergeCell ref="N106:P106"/>
    <mergeCell ref="Q106:S106"/>
    <mergeCell ref="T106:V106"/>
    <mergeCell ref="W106:Y106"/>
    <mergeCell ref="Z106:AB106"/>
    <mergeCell ref="AC106:AE106"/>
    <mergeCell ref="T129:V129"/>
    <mergeCell ref="W129:Y129"/>
    <mergeCell ref="A133:J133"/>
    <mergeCell ref="E107:F107"/>
    <mergeCell ref="G107:J107"/>
    <mergeCell ref="K107:M107"/>
    <mergeCell ref="N107:P107"/>
    <mergeCell ref="Q107:S107"/>
    <mergeCell ref="T107:V107"/>
    <mergeCell ref="W107:Y107"/>
    <mergeCell ref="Z107:AB107"/>
    <mergeCell ref="AC107:AE107"/>
    <mergeCell ref="E109:J109"/>
    <mergeCell ref="K109:M109"/>
    <mergeCell ref="N109:P109"/>
    <mergeCell ref="Q109:S109"/>
    <mergeCell ref="T109:V109"/>
    <mergeCell ref="W109:Y109"/>
    <mergeCell ref="Z109:AB109"/>
    <mergeCell ref="AC109:AE109"/>
    <mergeCell ref="N115:P115"/>
    <mergeCell ref="Q115:S115"/>
    <mergeCell ref="T115:V115"/>
    <mergeCell ref="W115:Y115"/>
    <mergeCell ref="A101:D109"/>
    <mergeCell ref="E101:F101"/>
    <mergeCell ref="G101:J101"/>
    <mergeCell ref="G104:J104"/>
    <mergeCell ref="K104:M104"/>
    <mergeCell ref="N104:P104"/>
    <mergeCell ref="Q104:S104"/>
    <mergeCell ref="T104:V104"/>
    <mergeCell ref="W104:Y104"/>
    <mergeCell ref="Z104:AB104"/>
    <mergeCell ref="AC104:AE104"/>
    <mergeCell ref="E105:F105"/>
    <mergeCell ref="G105:J105"/>
    <mergeCell ref="K105:M105"/>
    <mergeCell ref="N105:P105"/>
    <mergeCell ref="Q105:S105"/>
    <mergeCell ref="T105:V105"/>
    <mergeCell ref="W105:Y105"/>
    <mergeCell ref="Z105:AB105"/>
    <mergeCell ref="AC105:AE105"/>
    <mergeCell ref="Q108:S108"/>
    <mergeCell ref="Z108:AB108"/>
    <mergeCell ref="AC108:AE108"/>
    <mergeCell ref="T114:V114"/>
    <mergeCell ref="W114:Y114"/>
    <mergeCell ref="Z114:AB114"/>
    <mergeCell ref="AC114:AE114"/>
    <mergeCell ref="E121:F121"/>
    <mergeCell ref="G121:J121"/>
    <mergeCell ref="K121:M121"/>
    <mergeCell ref="N121:P121"/>
    <mergeCell ref="E123:J123"/>
    <mergeCell ref="K123:M123"/>
    <mergeCell ref="N123:P123"/>
    <mergeCell ref="Q123:S123"/>
    <mergeCell ref="T123:V123"/>
    <mergeCell ref="W123:Y123"/>
    <mergeCell ref="Z123:AB123"/>
    <mergeCell ref="AC123:AE123"/>
    <mergeCell ref="K102:M102"/>
    <mergeCell ref="N102:P102"/>
    <mergeCell ref="Q102:S102"/>
    <mergeCell ref="T102:V102"/>
    <mergeCell ref="W102:Y102"/>
    <mergeCell ref="Z102:AB102"/>
    <mergeCell ref="AC102:AE102"/>
    <mergeCell ref="E103:F103"/>
    <mergeCell ref="G103:J103"/>
    <mergeCell ref="K103:M103"/>
    <mergeCell ref="N103:P103"/>
    <mergeCell ref="Q103:S103"/>
    <mergeCell ref="T103:V103"/>
    <mergeCell ref="W103:Y103"/>
    <mergeCell ref="Z103:AB103"/>
    <mergeCell ref="AC103:AE103"/>
    <mergeCell ref="E104:F104"/>
    <mergeCell ref="E115:F115"/>
    <mergeCell ref="G115:J115"/>
    <mergeCell ref="K115:M115"/>
    <mergeCell ref="K118:M118"/>
    <mergeCell ref="N118:P118"/>
    <mergeCell ref="Q118:S118"/>
    <mergeCell ref="T118:V118"/>
    <mergeCell ref="W118:Y118"/>
    <mergeCell ref="Z118:AB118"/>
    <mergeCell ref="AC118:AE118"/>
    <mergeCell ref="E119:F119"/>
    <mergeCell ref="G119:J119"/>
    <mergeCell ref="K119:M119"/>
    <mergeCell ref="N119:P119"/>
    <mergeCell ref="Q119:S119"/>
    <mergeCell ref="T119:V119"/>
    <mergeCell ref="W119:Y119"/>
    <mergeCell ref="Z119:AB119"/>
    <mergeCell ref="AC119:AE119"/>
    <mergeCell ref="E120:F120"/>
    <mergeCell ref="G120:J120"/>
    <mergeCell ref="K120:M120"/>
    <mergeCell ref="N120:P120"/>
    <mergeCell ref="Q120:S120"/>
    <mergeCell ref="T120:V120"/>
    <mergeCell ref="W120:Y120"/>
    <mergeCell ref="Z120:AB120"/>
    <mergeCell ref="AC120:AE120"/>
    <mergeCell ref="E228:F228"/>
    <mergeCell ref="G228:J228"/>
    <mergeCell ref="K228:M228"/>
    <mergeCell ref="N228:P228"/>
    <mergeCell ref="Q228:S228"/>
    <mergeCell ref="T228:V228"/>
    <mergeCell ref="W228:Y228"/>
    <mergeCell ref="Z228:AB228"/>
    <mergeCell ref="AC228:AE228"/>
    <mergeCell ref="A259:AE259"/>
    <mergeCell ref="Z251:AB251"/>
    <mergeCell ref="AC251:AE251"/>
    <mergeCell ref="E254:J255"/>
    <mergeCell ref="K254:M254"/>
    <mergeCell ref="N254:P254"/>
    <mergeCell ref="Q254:U254"/>
    <mergeCell ref="T247:V247"/>
    <mergeCell ref="W247:Y247"/>
    <mergeCell ref="Z247:AB247"/>
    <mergeCell ref="AC247:AE247"/>
    <mergeCell ref="E248:J248"/>
    <mergeCell ref="K248:M248"/>
    <mergeCell ref="N248:P248"/>
    <mergeCell ref="Q248:S248"/>
    <mergeCell ref="T248:V248"/>
    <mergeCell ref="W248:Y248"/>
    <mergeCell ref="Z248:AB248"/>
    <mergeCell ref="AC248:AE248"/>
    <mergeCell ref="V254:Z254"/>
    <mergeCell ref="AA254:AE254"/>
    <mergeCell ref="K255:M255"/>
    <mergeCell ref="N255:P255"/>
    <mergeCell ref="E251:J251"/>
    <mergeCell ref="K251:M251"/>
    <mergeCell ref="N251:P251"/>
    <mergeCell ref="Q251:S251"/>
    <mergeCell ref="T251:V251"/>
    <mergeCell ref="W251:Y251"/>
    <mergeCell ref="Q255:T255"/>
    <mergeCell ref="V255:Y255"/>
    <mergeCell ref="AA255:AD255"/>
    <mergeCell ref="E244:J244"/>
    <mergeCell ref="K244:M244"/>
    <mergeCell ref="N244:P244"/>
    <mergeCell ref="Q244:S244"/>
    <mergeCell ref="T244:V244"/>
    <mergeCell ref="W244:Y244"/>
    <mergeCell ref="Z244:AB244"/>
    <mergeCell ref="AC244:AE244"/>
    <mergeCell ref="A245:D248"/>
    <mergeCell ref="E245:F245"/>
    <mergeCell ref="G245:J245"/>
    <mergeCell ref="K245:M245"/>
    <mergeCell ref="N245:P245"/>
    <mergeCell ref="Q245:S245"/>
    <mergeCell ref="T245:V245"/>
    <mergeCell ref="W245:Y245"/>
    <mergeCell ref="Z245:AB245"/>
    <mergeCell ref="AC245:AE245"/>
    <mergeCell ref="E246:F246"/>
    <mergeCell ref="G246:J246"/>
    <mergeCell ref="K246:M246"/>
    <mergeCell ref="N246:P246"/>
    <mergeCell ref="Q246:S246"/>
    <mergeCell ref="T246:V246"/>
    <mergeCell ref="W246:Y246"/>
    <mergeCell ref="Z246:AB246"/>
    <mergeCell ref="AC246:AE246"/>
    <mergeCell ref="E247:F247"/>
    <mergeCell ref="G247:J247"/>
    <mergeCell ref="K247:M247"/>
    <mergeCell ref="N247:P247"/>
    <mergeCell ref="Q247:S247"/>
    <mergeCell ref="E242:F242"/>
    <mergeCell ref="G242:J242"/>
    <mergeCell ref="K242:M242"/>
    <mergeCell ref="N242:P242"/>
    <mergeCell ref="Q242:S242"/>
    <mergeCell ref="T242:V242"/>
    <mergeCell ref="W242:Y242"/>
    <mergeCell ref="Z242:AB242"/>
    <mergeCell ref="AC242:AE242"/>
    <mergeCell ref="E243:F243"/>
    <mergeCell ref="G243:J243"/>
    <mergeCell ref="K243:M243"/>
    <mergeCell ref="N243:P243"/>
    <mergeCell ref="Q243:S243"/>
    <mergeCell ref="T243:V243"/>
    <mergeCell ref="W243:Y243"/>
    <mergeCell ref="Z243:AB243"/>
    <mergeCell ref="AC243:AE243"/>
    <mergeCell ref="Q238:S238"/>
    <mergeCell ref="T238:V238"/>
    <mergeCell ref="W238:Y238"/>
    <mergeCell ref="Z238:AB238"/>
    <mergeCell ref="AC238:AE238"/>
    <mergeCell ref="E239:J239"/>
    <mergeCell ref="K239:M239"/>
    <mergeCell ref="N239:P239"/>
    <mergeCell ref="Q239:S239"/>
    <mergeCell ref="T239:V239"/>
    <mergeCell ref="W239:Y239"/>
    <mergeCell ref="Z239:AB239"/>
    <mergeCell ref="AC239:AE239"/>
    <mergeCell ref="A240:D244"/>
    <mergeCell ref="E240:F240"/>
    <mergeCell ref="G240:J240"/>
    <mergeCell ref="K240:M240"/>
    <mergeCell ref="N240:P240"/>
    <mergeCell ref="Q240:S240"/>
    <mergeCell ref="T240:V240"/>
    <mergeCell ref="W240:Y240"/>
    <mergeCell ref="Z240:AB240"/>
    <mergeCell ref="AC240:AE240"/>
    <mergeCell ref="E241:F241"/>
    <mergeCell ref="G241:J241"/>
    <mergeCell ref="K241:M241"/>
    <mergeCell ref="N241:P241"/>
    <mergeCell ref="Q241:S241"/>
    <mergeCell ref="T241:V241"/>
    <mergeCell ref="W241:Y241"/>
    <mergeCell ref="Z241:AB241"/>
    <mergeCell ref="AC241:AE241"/>
    <mergeCell ref="A235:D239"/>
    <mergeCell ref="E235:F235"/>
    <mergeCell ref="G235:J235"/>
    <mergeCell ref="K235:M235"/>
    <mergeCell ref="N235:P235"/>
    <mergeCell ref="Q235:S235"/>
    <mergeCell ref="T235:V235"/>
    <mergeCell ref="W235:Y235"/>
    <mergeCell ref="Z235:AB235"/>
    <mergeCell ref="AC235:AE235"/>
    <mergeCell ref="E236:F236"/>
    <mergeCell ref="G236:J236"/>
    <mergeCell ref="K236:M236"/>
    <mergeCell ref="N236:P236"/>
    <mergeCell ref="Q236:S236"/>
    <mergeCell ref="T236:V236"/>
    <mergeCell ref="W236:Y236"/>
    <mergeCell ref="Z236:AB236"/>
    <mergeCell ref="AC236:AE236"/>
    <mergeCell ref="E237:F237"/>
    <mergeCell ref="G237:J237"/>
    <mergeCell ref="K237:M237"/>
    <mergeCell ref="N237:P237"/>
    <mergeCell ref="Q237:S237"/>
    <mergeCell ref="T237:V237"/>
    <mergeCell ref="W237:Y237"/>
    <mergeCell ref="Z237:AB237"/>
    <mergeCell ref="AC237:AE237"/>
    <mergeCell ref="E238:F238"/>
    <mergeCell ref="G238:J238"/>
    <mergeCell ref="K238:M238"/>
    <mergeCell ref="N238:P238"/>
    <mergeCell ref="E233:F233"/>
    <mergeCell ref="G233:J233"/>
    <mergeCell ref="K233:M233"/>
    <mergeCell ref="N233:P233"/>
    <mergeCell ref="Q233:S233"/>
    <mergeCell ref="T233:V233"/>
    <mergeCell ref="W233:Y233"/>
    <mergeCell ref="Z233:AB233"/>
    <mergeCell ref="AC233:AE233"/>
    <mergeCell ref="E234:J234"/>
    <mergeCell ref="K234:M234"/>
    <mergeCell ref="N234:P234"/>
    <mergeCell ref="Q234:S234"/>
    <mergeCell ref="T234:V234"/>
    <mergeCell ref="W234:Y234"/>
    <mergeCell ref="Z234:AB234"/>
    <mergeCell ref="AC234:AE234"/>
    <mergeCell ref="E231:F231"/>
    <mergeCell ref="G231:J231"/>
    <mergeCell ref="K231:M231"/>
    <mergeCell ref="N231:P231"/>
    <mergeCell ref="Q231:S231"/>
    <mergeCell ref="T231:V231"/>
    <mergeCell ref="W231:Y231"/>
    <mergeCell ref="Z231:AB231"/>
    <mergeCell ref="AC231:AE231"/>
    <mergeCell ref="E232:F232"/>
    <mergeCell ref="G232:J232"/>
    <mergeCell ref="K232:M232"/>
    <mergeCell ref="N232:P232"/>
    <mergeCell ref="Q232:S232"/>
    <mergeCell ref="T232:V232"/>
    <mergeCell ref="W232:Y232"/>
    <mergeCell ref="Z232:AB232"/>
    <mergeCell ref="AC232:AE232"/>
    <mergeCell ref="E229:F229"/>
    <mergeCell ref="G229:J229"/>
    <mergeCell ref="K229:M229"/>
    <mergeCell ref="N229:P229"/>
    <mergeCell ref="Q229:S229"/>
    <mergeCell ref="T229:V229"/>
    <mergeCell ref="W229:Y229"/>
    <mergeCell ref="Z229:AB229"/>
    <mergeCell ref="AC229:AE229"/>
    <mergeCell ref="E230:F230"/>
    <mergeCell ref="G230:J230"/>
    <mergeCell ref="K230:M230"/>
    <mergeCell ref="N230:P230"/>
    <mergeCell ref="Q230:S230"/>
    <mergeCell ref="T230:V230"/>
    <mergeCell ref="W230:Y230"/>
    <mergeCell ref="Z230:AB230"/>
    <mergeCell ref="AC230:AE230"/>
    <mergeCell ref="Q225:S225"/>
    <mergeCell ref="T225:V225"/>
    <mergeCell ref="W225:Y225"/>
    <mergeCell ref="Z225:AB225"/>
    <mergeCell ref="AC225:AE225"/>
    <mergeCell ref="E226:F226"/>
    <mergeCell ref="G226:J226"/>
    <mergeCell ref="K226:M226"/>
    <mergeCell ref="N226:P226"/>
    <mergeCell ref="Q226:S226"/>
    <mergeCell ref="T226:V226"/>
    <mergeCell ref="W226:Y226"/>
    <mergeCell ref="Z226:AB226"/>
    <mergeCell ref="AC226:AE226"/>
    <mergeCell ref="E227:F227"/>
    <mergeCell ref="G227:J227"/>
    <mergeCell ref="K227:M227"/>
    <mergeCell ref="N227:P227"/>
    <mergeCell ref="Q227:S227"/>
    <mergeCell ref="T227:V227"/>
    <mergeCell ref="W227:Y227"/>
    <mergeCell ref="Z227:AB227"/>
    <mergeCell ref="AC227:AE227"/>
    <mergeCell ref="E223:F223"/>
    <mergeCell ref="G223:J223"/>
    <mergeCell ref="K223:M223"/>
    <mergeCell ref="N223:P223"/>
    <mergeCell ref="Q223:S223"/>
    <mergeCell ref="T223:V223"/>
    <mergeCell ref="W223:Y223"/>
    <mergeCell ref="Z223:AB223"/>
    <mergeCell ref="AC223:AE223"/>
    <mergeCell ref="E224:F224"/>
    <mergeCell ref="G224:J224"/>
    <mergeCell ref="K224:M224"/>
    <mergeCell ref="N224:P224"/>
    <mergeCell ref="Q224:S224"/>
    <mergeCell ref="T224:V224"/>
    <mergeCell ref="W224:Y224"/>
    <mergeCell ref="Z224:AB224"/>
    <mergeCell ref="AC224:AE224"/>
    <mergeCell ref="A220:D234"/>
    <mergeCell ref="E220:F220"/>
    <mergeCell ref="G220:J220"/>
    <mergeCell ref="K220:M220"/>
    <mergeCell ref="N220:P220"/>
    <mergeCell ref="Q220:S220"/>
    <mergeCell ref="E225:F225"/>
    <mergeCell ref="G225:J225"/>
    <mergeCell ref="K225:M225"/>
    <mergeCell ref="N225:P225"/>
    <mergeCell ref="T220:V220"/>
    <mergeCell ref="W220:Y220"/>
    <mergeCell ref="Z220:AB220"/>
    <mergeCell ref="AC220:AE220"/>
    <mergeCell ref="E221:F221"/>
    <mergeCell ref="G221:J221"/>
    <mergeCell ref="K221:M221"/>
    <mergeCell ref="N221:P221"/>
    <mergeCell ref="Q221:S221"/>
    <mergeCell ref="T221:V221"/>
    <mergeCell ref="W221:Y221"/>
    <mergeCell ref="Z221:AB221"/>
    <mergeCell ref="AC221:AE221"/>
    <mergeCell ref="E222:F222"/>
    <mergeCell ref="G222:J222"/>
    <mergeCell ref="K222:M222"/>
    <mergeCell ref="N222:P222"/>
    <mergeCell ref="Q222:S222"/>
    <mergeCell ref="T222:V222"/>
    <mergeCell ref="W222:Y222"/>
    <mergeCell ref="Z222:AB222"/>
    <mergeCell ref="AC222:AE222"/>
    <mergeCell ref="N217:P217"/>
    <mergeCell ref="Q217:S217"/>
    <mergeCell ref="T217:V217"/>
    <mergeCell ref="W217:Y217"/>
    <mergeCell ref="Z217:AB217"/>
    <mergeCell ref="AC217:AE217"/>
    <mergeCell ref="E218:F218"/>
    <mergeCell ref="G218:J218"/>
    <mergeCell ref="K218:M218"/>
    <mergeCell ref="N218:P218"/>
    <mergeCell ref="Q218:S218"/>
    <mergeCell ref="T218:V218"/>
    <mergeCell ref="W218:Y218"/>
    <mergeCell ref="Z218:AB218"/>
    <mergeCell ref="AC218:AE218"/>
    <mergeCell ref="E219:J219"/>
    <mergeCell ref="K219:M219"/>
    <mergeCell ref="N219:P219"/>
    <mergeCell ref="Q219:S219"/>
    <mergeCell ref="T219:V219"/>
    <mergeCell ref="W219:Y219"/>
    <mergeCell ref="Z219:AB219"/>
    <mergeCell ref="AC219:AE219"/>
    <mergeCell ref="A213:D214"/>
    <mergeCell ref="E213:J214"/>
    <mergeCell ref="K213:M214"/>
    <mergeCell ref="N213:P214"/>
    <mergeCell ref="Q213:S214"/>
    <mergeCell ref="T213:AE213"/>
    <mergeCell ref="T214:V214"/>
    <mergeCell ref="W214:Y214"/>
    <mergeCell ref="Z214:AB214"/>
    <mergeCell ref="AC214:AE214"/>
    <mergeCell ref="A215:D219"/>
    <mergeCell ref="E215:F215"/>
    <mergeCell ref="G215:J215"/>
    <mergeCell ref="K215:M215"/>
    <mergeCell ref="N215:P215"/>
    <mergeCell ref="Q215:S215"/>
    <mergeCell ref="T215:V215"/>
    <mergeCell ref="W215:Y215"/>
    <mergeCell ref="Z215:AB215"/>
    <mergeCell ref="AC215:AE215"/>
    <mergeCell ref="E216:F216"/>
    <mergeCell ref="G216:J216"/>
    <mergeCell ref="K216:M216"/>
    <mergeCell ref="N216:P216"/>
    <mergeCell ref="Q216:S216"/>
    <mergeCell ref="T216:V216"/>
    <mergeCell ref="W216:Y216"/>
    <mergeCell ref="Z216:AB216"/>
    <mergeCell ref="AC216:AE216"/>
    <mergeCell ref="E217:F217"/>
    <mergeCell ref="G217:J217"/>
    <mergeCell ref="K217:M217"/>
    <mergeCell ref="A210:D212"/>
    <mergeCell ref="E210:F210"/>
    <mergeCell ref="G210:J210"/>
    <mergeCell ref="K210:M210"/>
    <mergeCell ref="N210:P210"/>
    <mergeCell ref="Q210:S210"/>
    <mergeCell ref="T210:V210"/>
    <mergeCell ref="W210:Y210"/>
    <mergeCell ref="Z210:AB210"/>
    <mergeCell ref="AC210:AE210"/>
    <mergeCell ref="E211:F211"/>
    <mergeCell ref="G211:J211"/>
    <mergeCell ref="K211:M211"/>
    <mergeCell ref="N211:P211"/>
    <mergeCell ref="Q211:S211"/>
    <mergeCell ref="T211:V211"/>
    <mergeCell ref="W211:Y211"/>
    <mergeCell ref="Z211:AB211"/>
    <mergeCell ref="AC211:AE211"/>
    <mergeCell ref="E212:J212"/>
    <mergeCell ref="K212:M212"/>
    <mergeCell ref="N212:P212"/>
    <mergeCell ref="Q212:S212"/>
    <mergeCell ref="T212:V212"/>
    <mergeCell ref="W212:Y212"/>
    <mergeCell ref="Z212:AB212"/>
    <mergeCell ref="AC212:AE212"/>
    <mergeCell ref="E207:F207"/>
    <mergeCell ref="G207:J207"/>
    <mergeCell ref="K207:M207"/>
    <mergeCell ref="N207:P207"/>
    <mergeCell ref="Q207:S207"/>
    <mergeCell ref="T207:V207"/>
    <mergeCell ref="W207:Y207"/>
    <mergeCell ref="Z207:AB207"/>
    <mergeCell ref="AC207:AE207"/>
    <mergeCell ref="Q208:S208"/>
    <mergeCell ref="T208:V208"/>
    <mergeCell ref="W208:Y208"/>
    <mergeCell ref="Z208:AB208"/>
    <mergeCell ref="AC208:AE208"/>
    <mergeCell ref="E209:J209"/>
    <mergeCell ref="K209:M209"/>
    <mergeCell ref="N209:P209"/>
    <mergeCell ref="Q209:S209"/>
    <mergeCell ref="T209:V209"/>
    <mergeCell ref="W209:Y209"/>
    <mergeCell ref="Z209:AB209"/>
    <mergeCell ref="AC209:AE209"/>
    <mergeCell ref="G205:J205"/>
    <mergeCell ref="K205:M205"/>
    <mergeCell ref="N205:P205"/>
    <mergeCell ref="Q205:S205"/>
    <mergeCell ref="T205:V205"/>
    <mergeCell ref="W205:Y205"/>
    <mergeCell ref="Z205:AB205"/>
    <mergeCell ref="AC205:AE205"/>
    <mergeCell ref="E206:F206"/>
    <mergeCell ref="G206:J206"/>
    <mergeCell ref="K206:M206"/>
    <mergeCell ref="N206:P206"/>
    <mergeCell ref="Q206:S206"/>
    <mergeCell ref="T206:V206"/>
    <mergeCell ref="W206:Y206"/>
    <mergeCell ref="Z206:AB206"/>
    <mergeCell ref="AC206:AE206"/>
    <mergeCell ref="E202:J202"/>
    <mergeCell ref="K202:M202"/>
    <mergeCell ref="N202:P202"/>
    <mergeCell ref="Q202:S202"/>
    <mergeCell ref="T202:V202"/>
    <mergeCell ref="W202:Y202"/>
    <mergeCell ref="Z202:AB202"/>
    <mergeCell ref="AC202:AE202"/>
    <mergeCell ref="A203:D209"/>
    <mergeCell ref="E203:F203"/>
    <mergeCell ref="G203:J203"/>
    <mergeCell ref="K203:M203"/>
    <mergeCell ref="N203:P203"/>
    <mergeCell ref="Q203:S203"/>
    <mergeCell ref="E208:F208"/>
    <mergeCell ref="G208:J208"/>
    <mergeCell ref="K208:M208"/>
    <mergeCell ref="N208:P208"/>
    <mergeCell ref="T203:V203"/>
    <mergeCell ref="W203:Y203"/>
    <mergeCell ref="Z203:AB203"/>
    <mergeCell ref="AC203:AE203"/>
    <mergeCell ref="E204:F204"/>
    <mergeCell ref="G204:J204"/>
    <mergeCell ref="K204:M204"/>
    <mergeCell ref="N204:P204"/>
    <mergeCell ref="Q204:S204"/>
    <mergeCell ref="T204:V204"/>
    <mergeCell ref="W204:Y204"/>
    <mergeCell ref="Z204:AB204"/>
    <mergeCell ref="AC204:AE204"/>
    <mergeCell ref="E205:F205"/>
    <mergeCell ref="E200:F200"/>
    <mergeCell ref="G200:J200"/>
    <mergeCell ref="K200:M200"/>
    <mergeCell ref="N200:P200"/>
    <mergeCell ref="Q200:S200"/>
    <mergeCell ref="T200:V200"/>
    <mergeCell ref="W200:Y200"/>
    <mergeCell ref="Z200:AB200"/>
    <mergeCell ref="AC200:AE200"/>
    <mergeCell ref="E201:F201"/>
    <mergeCell ref="G201:J201"/>
    <mergeCell ref="K201:M201"/>
    <mergeCell ref="N201:P201"/>
    <mergeCell ref="Q201:S201"/>
    <mergeCell ref="T201:V201"/>
    <mergeCell ref="W201:Y201"/>
    <mergeCell ref="Z201:AB201"/>
    <mergeCell ref="AC201:AE201"/>
    <mergeCell ref="E198:F198"/>
    <mergeCell ref="G198:J198"/>
    <mergeCell ref="K198:M198"/>
    <mergeCell ref="N198:P198"/>
    <mergeCell ref="Q198:S198"/>
    <mergeCell ref="T198:V198"/>
    <mergeCell ref="W198:Y198"/>
    <mergeCell ref="Z198:AB198"/>
    <mergeCell ref="AC198:AE198"/>
    <mergeCell ref="E199:F199"/>
    <mergeCell ref="G199:J199"/>
    <mergeCell ref="K199:M199"/>
    <mergeCell ref="N199:P199"/>
    <mergeCell ref="Q199:S199"/>
    <mergeCell ref="T199:V199"/>
    <mergeCell ref="W199:Y199"/>
    <mergeCell ref="Z199:AB199"/>
    <mergeCell ref="AC199:AE199"/>
    <mergeCell ref="E196:F196"/>
    <mergeCell ref="G196:J196"/>
    <mergeCell ref="K196:M196"/>
    <mergeCell ref="N196:P196"/>
    <mergeCell ref="Q196:S196"/>
    <mergeCell ref="T196:V196"/>
    <mergeCell ref="W196:Y196"/>
    <mergeCell ref="Z196:AB196"/>
    <mergeCell ref="AC196:AE196"/>
    <mergeCell ref="E197:F197"/>
    <mergeCell ref="G197:J197"/>
    <mergeCell ref="K197:M197"/>
    <mergeCell ref="N197:P197"/>
    <mergeCell ref="Q197:S197"/>
    <mergeCell ref="T197:V197"/>
    <mergeCell ref="W197:Y197"/>
    <mergeCell ref="Z197:AB197"/>
    <mergeCell ref="AC197:AE197"/>
    <mergeCell ref="E194:F194"/>
    <mergeCell ref="G194:J194"/>
    <mergeCell ref="K194:M194"/>
    <mergeCell ref="N194:P194"/>
    <mergeCell ref="Q194:S194"/>
    <mergeCell ref="T194:V194"/>
    <mergeCell ref="W194:Y194"/>
    <mergeCell ref="Z194:AB194"/>
    <mergeCell ref="AC194:AE194"/>
    <mergeCell ref="E195:F195"/>
    <mergeCell ref="G195:J195"/>
    <mergeCell ref="K195:M195"/>
    <mergeCell ref="N195:P195"/>
    <mergeCell ref="Q195:S195"/>
    <mergeCell ref="T195:V195"/>
    <mergeCell ref="W195:Y195"/>
    <mergeCell ref="Z195:AB195"/>
    <mergeCell ref="AC195:AE195"/>
    <mergeCell ref="E192:F192"/>
    <mergeCell ref="G192:J192"/>
    <mergeCell ref="K192:M192"/>
    <mergeCell ref="N192:P192"/>
    <mergeCell ref="Q192:S192"/>
    <mergeCell ref="T192:V192"/>
    <mergeCell ref="W192:Y192"/>
    <mergeCell ref="Z192:AB192"/>
    <mergeCell ref="AC192:AE192"/>
    <mergeCell ref="E193:F193"/>
    <mergeCell ref="G193:J193"/>
    <mergeCell ref="K193:M193"/>
    <mergeCell ref="N193:P193"/>
    <mergeCell ref="Q193:S193"/>
    <mergeCell ref="T193:V193"/>
    <mergeCell ref="W193:Y193"/>
    <mergeCell ref="Z193:AB193"/>
    <mergeCell ref="AC193:AE193"/>
    <mergeCell ref="E190:F190"/>
    <mergeCell ref="G190:J190"/>
    <mergeCell ref="K190:M190"/>
    <mergeCell ref="N190:P190"/>
    <mergeCell ref="Q190:S190"/>
    <mergeCell ref="T190:V190"/>
    <mergeCell ref="W190:Y190"/>
    <mergeCell ref="Z190:AB190"/>
    <mergeCell ref="AC190:AE190"/>
    <mergeCell ref="E191:F191"/>
    <mergeCell ref="G191:J191"/>
    <mergeCell ref="K191:M191"/>
    <mergeCell ref="N191:P191"/>
    <mergeCell ref="Q191:S191"/>
    <mergeCell ref="T191:V191"/>
    <mergeCell ref="W191:Y191"/>
    <mergeCell ref="Z191:AB191"/>
    <mergeCell ref="AC191:AE191"/>
    <mergeCell ref="Q187:S187"/>
    <mergeCell ref="T187:V187"/>
    <mergeCell ref="W187:Y187"/>
    <mergeCell ref="Z187:AB187"/>
    <mergeCell ref="AC187:AE187"/>
    <mergeCell ref="E188:F188"/>
    <mergeCell ref="G188:J188"/>
    <mergeCell ref="K188:M188"/>
    <mergeCell ref="N188:P188"/>
    <mergeCell ref="Q188:S188"/>
    <mergeCell ref="T188:V188"/>
    <mergeCell ref="W188:Y188"/>
    <mergeCell ref="Z188:AB188"/>
    <mergeCell ref="AC188:AE188"/>
    <mergeCell ref="E189:F189"/>
    <mergeCell ref="G189:J189"/>
    <mergeCell ref="K189:M189"/>
    <mergeCell ref="N189:P189"/>
    <mergeCell ref="Q189:S189"/>
    <mergeCell ref="T189:V189"/>
    <mergeCell ref="W189:Y189"/>
    <mergeCell ref="Z189:AB189"/>
    <mergeCell ref="AC189:AE189"/>
    <mergeCell ref="A184:D202"/>
    <mergeCell ref="E184:F184"/>
    <mergeCell ref="G184:J184"/>
    <mergeCell ref="K184:M184"/>
    <mergeCell ref="N184:P184"/>
    <mergeCell ref="Q184:S184"/>
    <mergeCell ref="T184:V184"/>
    <mergeCell ref="W184:Y184"/>
    <mergeCell ref="Z184:AB184"/>
    <mergeCell ref="AC184:AE184"/>
    <mergeCell ref="E185:F185"/>
    <mergeCell ref="G185:J185"/>
    <mergeCell ref="K185:M185"/>
    <mergeCell ref="N185:P185"/>
    <mergeCell ref="Q185:S185"/>
    <mergeCell ref="T185:V185"/>
    <mergeCell ref="W185:Y185"/>
    <mergeCell ref="Z185:AB185"/>
    <mergeCell ref="AC185:AE185"/>
    <mergeCell ref="E186:F186"/>
    <mergeCell ref="G186:J186"/>
    <mergeCell ref="K186:M186"/>
    <mergeCell ref="N186:P186"/>
    <mergeCell ref="Q186:S186"/>
    <mergeCell ref="T186:V186"/>
    <mergeCell ref="W186:Y186"/>
    <mergeCell ref="Z186:AB186"/>
    <mergeCell ref="AC186:AE186"/>
    <mergeCell ref="E187:F187"/>
    <mergeCell ref="G187:J187"/>
    <mergeCell ref="K187:M187"/>
    <mergeCell ref="N187:P187"/>
    <mergeCell ref="E182:F182"/>
    <mergeCell ref="G182:J182"/>
    <mergeCell ref="K182:M182"/>
    <mergeCell ref="N182:P182"/>
    <mergeCell ref="Q182:S182"/>
    <mergeCell ref="T182:V182"/>
    <mergeCell ref="W182:Y182"/>
    <mergeCell ref="Z182:AB182"/>
    <mergeCell ref="AC182:AE182"/>
    <mergeCell ref="E183:J183"/>
    <mergeCell ref="K183:M183"/>
    <mergeCell ref="N183:P183"/>
    <mergeCell ref="Q183:S183"/>
    <mergeCell ref="T183:V183"/>
    <mergeCell ref="W183:Y183"/>
    <mergeCell ref="Z183:AB183"/>
    <mergeCell ref="AC183:AE183"/>
    <mergeCell ref="E180:F180"/>
    <mergeCell ref="G180:J180"/>
    <mergeCell ref="K180:M180"/>
    <mergeCell ref="N180:P180"/>
    <mergeCell ref="Q180:S180"/>
    <mergeCell ref="T180:V180"/>
    <mergeCell ref="W180:Y180"/>
    <mergeCell ref="Z180:AB180"/>
    <mergeCell ref="AC180:AE180"/>
    <mergeCell ref="E181:F181"/>
    <mergeCell ref="G181:J181"/>
    <mergeCell ref="K181:M181"/>
    <mergeCell ref="N181:P181"/>
    <mergeCell ref="Q181:S181"/>
    <mergeCell ref="T181:V181"/>
    <mergeCell ref="W181:Y181"/>
    <mergeCell ref="Z181:AB181"/>
    <mergeCell ref="AC181:AE181"/>
    <mergeCell ref="E178:F178"/>
    <mergeCell ref="G178:J178"/>
    <mergeCell ref="K178:M178"/>
    <mergeCell ref="N178:P178"/>
    <mergeCell ref="Q178:S178"/>
    <mergeCell ref="T178:V178"/>
    <mergeCell ref="W178:Y178"/>
    <mergeCell ref="Z178:AB178"/>
    <mergeCell ref="AC178:AE178"/>
    <mergeCell ref="E179:F179"/>
    <mergeCell ref="G179:J179"/>
    <mergeCell ref="K179:M179"/>
    <mergeCell ref="N179:P179"/>
    <mergeCell ref="Q179:S179"/>
    <mergeCell ref="T179:V179"/>
    <mergeCell ref="W179:Y179"/>
    <mergeCell ref="Z179:AB179"/>
    <mergeCell ref="AC179:AE179"/>
    <mergeCell ref="E176:F176"/>
    <mergeCell ref="G176:J176"/>
    <mergeCell ref="K176:M176"/>
    <mergeCell ref="N176:P176"/>
    <mergeCell ref="Q176:S176"/>
    <mergeCell ref="T176:V176"/>
    <mergeCell ref="W176:Y176"/>
    <mergeCell ref="Z176:AB176"/>
    <mergeCell ref="AC176:AE176"/>
    <mergeCell ref="E177:F177"/>
    <mergeCell ref="G177:J177"/>
    <mergeCell ref="K177:M177"/>
    <mergeCell ref="N177:P177"/>
    <mergeCell ref="Q177:S177"/>
    <mergeCell ref="T177:V177"/>
    <mergeCell ref="W177:Y177"/>
    <mergeCell ref="Z177:AB177"/>
    <mergeCell ref="AC177:AE177"/>
    <mergeCell ref="E174:F174"/>
    <mergeCell ref="G174:J174"/>
    <mergeCell ref="K174:M174"/>
    <mergeCell ref="N174:P174"/>
    <mergeCell ref="Q174:S174"/>
    <mergeCell ref="T174:V174"/>
    <mergeCell ref="W174:Y174"/>
    <mergeCell ref="Z174:AB174"/>
    <mergeCell ref="AC174:AE174"/>
    <mergeCell ref="E175:F175"/>
    <mergeCell ref="G175:J175"/>
    <mergeCell ref="K175:M175"/>
    <mergeCell ref="N175:P175"/>
    <mergeCell ref="Q175:S175"/>
    <mergeCell ref="T175:V175"/>
    <mergeCell ref="W175:Y175"/>
    <mergeCell ref="Z175:AB175"/>
    <mergeCell ref="AC175:AE175"/>
    <mergeCell ref="E172:F172"/>
    <mergeCell ref="G172:J172"/>
    <mergeCell ref="K172:M172"/>
    <mergeCell ref="N172:P172"/>
    <mergeCell ref="Q172:S172"/>
    <mergeCell ref="T172:V172"/>
    <mergeCell ref="W172:Y172"/>
    <mergeCell ref="Z172:AB172"/>
    <mergeCell ref="AC172:AE172"/>
    <mergeCell ref="E173:F173"/>
    <mergeCell ref="G173:J173"/>
    <mergeCell ref="K173:M173"/>
    <mergeCell ref="N173:P173"/>
    <mergeCell ref="Q173:S173"/>
    <mergeCell ref="T173:V173"/>
    <mergeCell ref="W173:Y173"/>
    <mergeCell ref="Z173:AB173"/>
    <mergeCell ref="AC173:AE173"/>
    <mergeCell ref="E170:F170"/>
    <mergeCell ref="G170:J170"/>
    <mergeCell ref="K170:M170"/>
    <mergeCell ref="N170:P170"/>
    <mergeCell ref="Q170:S170"/>
    <mergeCell ref="T170:V170"/>
    <mergeCell ref="W170:Y170"/>
    <mergeCell ref="Z170:AB170"/>
    <mergeCell ref="AC170:AE170"/>
    <mergeCell ref="E171:F171"/>
    <mergeCell ref="G171:J171"/>
    <mergeCell ref="K171:M171"/>
    <mergeCell ref="N171:P171"/>
    <mergeCell ref="Q171:S171"/>
    <mergeCell ref="T171:V171"/>
    <mergeCell ref="W171:Y171"/>
    <mergeCell ref="Z171:AB171"/>
    <mergeCell ref="AC171:AE171"/>
    <mergeCell ref="T167:V167"/>
    <mergeCell ref="W167:Y167"/>
    <mergeCell ref="Z167:AB167"/>
    <mergeCell ref="AC167:AE167"/>
    <mergeCell ref="E168:F168"/>
    <mergeCell ref="G168:J168"/>
    <mergeCell ref="K168:M168"/>
    <mergeCell ref="N168:P168"/>
    <mergeCell ref="Q168:S168"/>
    <mergeCell ref="T168:V168"/>
    <mergeCell ref="W168:Y168"/>
    <mergeCell ref="Z168:AB168"/>
    <mergeCell ref="AC168:AE168"/>
    <mergeCell ref="E169:F169"/>
    <mergeCell ref="G169:J169"/>
    <mergeCell ref="K169:M169"/>
    <mergeCell ref="N169:P169"/>
    <mergeCell ref="Q169:S169"/>
    <mergeCell ref="T169:V169"/>
    <mergeCell ref="W169:Y169"/>
    <mergeCell ref="Z169:AB169"/>
    <mergeCell ref="AC169:AE169"/>
    <mergeCell ref="E164:J164"/>
    <mergeCell ref="K164:M164"/>
    <mergeCell ref="N164:P164"/>
    <mergeCell ref="Q164:S164"/>
    <mergeCell ref="T164:V164"/>
    <mergeCell ref="W164:Y164"/>
    <mergeCell ref="Z164:AB164"/>
    <mergeCell ref="AC164:AE164"/>
    <mergeCell ref="A165:D183"/>
    <mergeCell ref="E165:F165"/>
    <mergeCell ref="G165:J165"/>
    <mergeCell ref="K165:M165"/>
    <mergeCell ref="N165:P165"/>
    <mergeCell ref="Q165:S165"/>
    <mergeCell ref="T165:V165"/>
    <mergeCell ref="W165:Y165"/>
    <mergeCell ref="Z165:AB165"/>
    <mergeCell ref="AC165:AE165"/>
    <mergeCell ref="E166:F166"/>
    <mergeCell ref="G166:J166"/>
    <mergeCell ref="K166:M166"/>
    <mergeCell ref="N166:P166"/>
    <mergeCell ref="Q166:S166"/>
    <mergeCell ref="T166:V166"/>
    <mergeCell ref="W166:Y166"/>
    <mergeCell ref="Z166:AB166"/>
    <mergeCell ref="AC166:AE166"/>
    <mergeCell ref="E167:F167"/>
    <mergeCell ref="G167:J167"/>
    <mergeCell ref="K167:M167"/>
    <mergeCell ref="N167:P167"/>
    <mergeCell ref="Q167:S167"/>
    <mergeCell ref="Q161:S161"/>
    <mergeCell ref="T161:V161"/>
    <mergeCell ref="W161:Y161"/>
    <mergeCell ref="Z161:AB161"/>
    <mergeCell ref="AC161:AE161"/>
    <mergeCell ref="E162:F162"/>
    <mergeCell ref="G162:J162"/>
    <mergeCell ref="K162:M162"/>
    <mergeCell ref="N162:P162"/>
    <mergeCell ref="Q162:S162"/>
    <mergeCell ref="T162:V162"/>
    <mergeCell ref="W162:Y162"/>
    <mergeCell ref="Z162:AB162"/>
    <mergeCell ref="AC162:AE162"/>
    <mergeCell ref="E163:F163"/>
    <mergeCell ref="G163:J163"/>
    <mergeCell ref="K163:M163"/>
    <mergeCell ref="N163:P163"/>
    <mergeCell ref="Q163:S163"/>
    <mergeCell ref="T163:V163"/>
    <mergeCell ref="W163:Y163"/>
    <mergeCell ref="Z163:AB163"/>
    <mergeCell ref="AC163:AE163"/>
    <mergeCell ref="W158:Y158"/>
    <mergeCell ref="Z158:AB158"/>
    <mergeCell ref="AC158:AE158"/>
    <mergeCell ref="E159:F159"/>
    <mergeCell ref="G159:J159"/>
    <mergeCell ref="K159:M159"/>
    <mergeCell ref="N159:P159"/>
    <mergeCell ref="Q159:S159"/>
    <mergeCell ref="T159:V159"/>
    <mergeCell ref="W159:Y159"/>
    <mergeCell ref="Z159:AB159"/>
    <mergeCell ref="AC159:AE159"/>
    <mergeCell ref="E160:F160"/>
    <mergeCell ref="G160:J160"/>
    <mergeCell ref="K160:M160"/>
    <mergeCell ref="N160:P160"/>
    <mergeCell ref="Q160:S160"/>
    <mergeCell ref="T160:V160"/>
    <mergeCell ref="W160:Y160"/>
    <mergeCell ref="Z160:AB160"/>
    <mergeCell ref="AC160:AE160"/>
    <mergeCell ref="A118:D123"/>
    <mergeCell ref="E118:F118"/>
    <mergeCell ref="G118:J118"/>
    <mergeCell ref="A156:D164"/>
    <mergeCell ref="E156:F156"/>
    <mergeCell ref="G156:J156"/>
    <mergeCell ref="K156:M156"/>
    <mergeCell ref="N156:P156"/>
    <mergeCell ref="Q156:S156"/>
    <mergeCell ref="E161:F161"/>
    <mergeCell ref="G161:J161"/>
    <mergeCell ref="K161:M161"/>
    <mergeCell ref="N161:P161"/>
    <mergeCell ref="T156:V156"/>
    <mergeCell ref="W156:Y156"/>
    <mergeCell ref="Z156:AB156"/>
    <mergeCell ref="AC156:AE156"/>
    <mergeCell ref="E157:F157"/>
    <mergeCell ref="G157:J157"/>
    <mergeCell ref="K157:M157"/>
    <mergeCell ref="N157:P157"/>
    <mergeCell ref="Q157:S157"/>
    <mergeCell ref="T157:V157"/>
    <mergeCell ref="W157:Y157"/>
    <mergeCell ref="Z157:AB157"/>
    <mergeCell ref="AC157:AE157"/>
    <mergeCell ref="E158:F158"/>
    <mergeCell ref="G158:J158"/>
    <mergeCell ref="K158:M158"/>
    <mergeCell ref="N158:P158"/>
    <mergeCell ref="Q158:S158"/>
    <mergeCell ref="T158:V158"/>
    <mergeCell ref="T95:V95"/>
    <mergeCell ref="AC98:AE98"/>
    <mergeCell ref="Z99:AB99"/>
    <mergeCell ref="A154:D155"/>
    <mergeCell ref="E154:J155"/>
    <mergeCell ref="K154:M155"/>
    <mergeCell ref="N154:P155"/>
    <mergeCell ref="Q154:S155"/>
    <mergeCell ref="T154:AE154"/>
    <mergeCell ref="T155:V155"/>
    <mergeCell ref="W155:Y155"/>
    <mergeCell ref="Z155:AB155"/>
    <mergeCell ref="AC155:AE155"/>
    <mergeCell ref="K92:M92"/>
    <mergeCell ref="K93:M93"/>
    <mergeCell ref="K94:M94"/>
    <mergeCell ref="K95:M95"/>
    <mergeCell ref="E94:F94"/>
    <mergeCell ref="E95:F95"/>
    <mergeCell ref="E96:F96"/>
    <mergeCell ref="E97:F97"/>
    <mergeCell ref="E98:F98"/>
    <mergeCell ref="W97:Y97"/>
    <mergeCell ref="Z97:AB97"/>
    <mergeCell ref="AC97:AE97"/>
    <mergeCell ref="A110:D117"/>
    <mergeCell ref="E110:F110"/>
    <mergeCell ref="Z112:AB112"/>
    <mergeCell ref="AC112:AE112"/>
    <mergeCell ref="E113:F113"/>
    <mergeCell ref="G113:J113"/>
    <mergeCell ref="K113:M113"/>
    <mergeCell ref="W94:Y94"/>
    <mergeCell ref="AC90:AE90"/>
    <mergeCell ref="Q93:S93"/>
    <mergeCell ref="AC96:AE96"/>
    <mergeCell ref="G99:J99"/>
    <mergeCell ref="G98:J98"/>
    <mergeCell ref="E99:F99"/>
    <mergeCell ref="Q113:S113"/>
    <mergeCell ref="T113:V113"/>
    <mergeCell ref="W113:Y113"/>
    <mergeCell ref="Z113:AB113"/>
    <mergeCell ref="AC113:AE113"/>
    <mergeCell ref="N97:P97"/>
    <mergeCell ref="Q97:S97"/>
    <mergeCell ref="T97:V97"/>
    <mergeCell ref="T90:V90"/>
    <mergeCell ref="W90:Y90"/>
    <mergeCell ref="N100:P100"/>
    <mergeCell ref="G110:J110"/>
    <mergeCell ref="K110:M110"/>
    <mergeCell ref="N110:P110"/>
    <mergeCell ref="Q110:S110"/>
    <mergeCell ref="T110:V110"/>
    <mergeCell ref="W110:Y110"/>
    <mergeCell ref="Z110:AB110"/>
    <mergeCell ref="AC110:AE110"/>
    <mergeCell ref="E111:F111"/>
    <mergeCell ref="G111:J111"/>
    <mergeCell ref="K111:M111"/>
    <mergeCell ref="N111:P111"/>
    <mergeCell ref="Q111:S111"/>
    <mergeCell ref="T111:V111"/>
    <mergeCell ref="Q89:S89"/>
    <mergeCell ref="Q87:S87"/>
    <mergeCell ref="G82:J82"/>
    <mergeCell ref="AC92:AE92"/>
    <mergeCell ref="AC83:AE83"/>
    <mergeCell ref="K97:M97"/>
    <mergeCell ref="T99:V99"/>
    <mergeCell ref="W95:Y95"/>
    <mergeCell ref="Z95:AB95"/>
    <mergeCell ref="AC95:AE95"/>
    <mergeCell ref="Z96:AB96"/>
    <mergeCell ref="Z98:AB98"/>
    <mergeCell ref="N89:P89"/>
    <mergeCell ref="N98:P98"/>
    <mergeCell ref="K99:M99"/>
    <mergeCell ref="N99:P99"/>
    <mergeCell ref="K89:M89"/>
    <mergeCell ref="N96:P96"/>
    <mergeCell ref="Q99:S99"/>
    <mergeCell ref="N92:P92"/>
    <mergeCell ref="Q92:S92"/>
    <mergeCell ref="T92:V92"/>
    <mergeCell ref="K98:M98"/>
    <mergeCell ref="Z94:AB94"/>
    <mergeCell ref="AC94:AE94"/>
    <mergeCell ref="N95:P95"/>
    <mergeCell ref="Q95:S95"/>
    <mergeCell ref="AC99:AE99"/>
    <mergeCell ref="W99:Y99"/>
    <mergeCell ref="N94:P94"/>
    <mergeCell ref="Q94:S94"/>
    <mergeCell ref="T94:V94"/>
    <mergeCell ref="E84:F84"/>
    <mergeCell ref="E85:F85"/>
    <mergeCell ref="G77:J77"/>
    <mergeCell ref="G78:J78"/>
    <mergeCell ref="G79:J79"/>
    <mergeCell ref="G80:J80"/>
    <mergeCell ref="E75:F75"/>
    <mergeCell ref="G74:J74"/>
    <mergeCell ref="E77:F77"/>
    <mergeCell ref="E78:F78"/>
    <mergeCell ref="W84:Y84"/>
    <mergeCell ref="Z84:AB84"/>
    <mergeCell ref="E82:F82"/>
    <mergeCell ref="G81:J81"/>
    <mergeCell ref="G84:J84"/>
    <mergeCell ref="G85:J85"/>
    <mergeCell ref="Z78:AB78"/>
    <mergeCell ref="T84:V84"/>
    <mergeCell ref="Z79:AB79"/>
    <mergeCell ref="Z85:AB85"/>
    <mergeCell ref="Q85:S85"/>
    <mergeCell ref="Q81:S81"/>
    <mergeCell ref="Q79:S79"/>
    <mergeCell ref="Q80:S80"/>
    <mergeCell ref="Q82:S82"/>
    <mergeCell ref="Q83:S83"/>
    <mergeCell ref="W81:Y81"/>
    <mergeCell ref="Z81:AB81"/>
    <mergeCell ref="Z83:AB83"/>
    <mergeCell ref="E79:F79"/>
    <mergeCell ref="Z80:AB80"/>
    <mergeCell ref="E83:F83"/>
    <mergeCell ref="G83:J83"/>
    <mergeCell ref="Z73:AB73"/>
    <mergeCell ref="K61:M61"/>
    <mergeCell ref="N61:P61"/>
    <mergeCell ref="Q61:S61"/>
    <mergeCell ref="K64:M64"/>
    <mergeCell ref="E64:F64"/>
    <mergeCell ref="E65:F65"/>
    <mergeCell ref="E68:F68"/>
    <mergeCell ref="E62:F62"/>
    <mergeCell ref="G62:J62"/>
    <mergeCell ref="K62:M62"/>
    <mergeCell ref="N62:P62"/>
    <mergeCell ref="Q62:S62"/>
    <mergeCell ref="G64:J64"/>
    <mergeCell ref="G65:J65"/>
    <mergeCell ref="G68:J68"/>
    <mergeCell ref="Z58:AB58"/>
    <mergeCell ref="N77:P77"/>
    <mergeCell ref="K77:M77"/>
    <mergeCell ref="K78:M78"/>
    <mergeCell ref="N78:P78"/>
    <mergeCell ref="K79:M79"/>
    <mergeCell ref="K80:M80"/>
    <mergeCell ref="K81:M81"/>
    <mergeCell ref="N79:P79"/>
    <mergeCell ref="N80:P80"/>
    <mergeCell ref="W62:Y62"/>
    <mergeCell ref="T63:V63"/>
    <mergeCell ref="W63:Y63"/>
    <mergeCell ref="Z62:AB62"/>
    <mergeCell ref="T61:V61"/>
    <mergeCell ref="W61:Y61"/>
    <mergeCell ref="Z60:AB60"/>
    <mergeCell ref="Z76:AB76"/>
    <mergeCell ref="N76:P76"/>
    <mergeCell ref="K76:M76"/>
    <mergeCell ref="K60:M60"/>
    <mergeCell ref="W59:Y59"/>
    <mergeCell ref="W69:Y69"/>
    <mergeCell ref="Q59:S59"/>
    <mergeCell ref="N60:P60"/>
    <mergeCell ref="Q60:S60"/>
    <mergeCell ref="K63:M63"/>
    <mergeCell ref="N63:P63"/>
    <mergeCell ref="Z64:AB64"/>
    <mergeCell ref="Z77:AB77"/>
    <mergeCell ref="K75:M75"/>
    <mergeCell ref="T79:V79"/>
    <mergeCell ref="A146:AE146"/>
    <mergeCell ref="AC100:AE100"/>
    <mergeCell ref="T100:V100"/>
    <mergeCell ref="K100:M100"/>
    <mergeCell ref="Z100:AB100"/>
    <mergeCell ref="A89:D100"/>
    <mergeCell ref="E100:J100"/>
    <mergeCell ref="T89:V89"/>
    <mergeCell ref="E93:F93"/>
    <mergeCell ref="Q100:S100"/>
    <mergeCell ref="W100:Y100"/>
    <mergeCell ref="N91:P91"/>
    <mergeCell ref="Q91:S91"/>
    <mergeCell ref="N90:P90"/>
    <mergeCell ref="Z88:AB88"/>
    <mergeCell ref="W93:Y93"/>
    <mergeCell ref="Z93:AB93"/>
    <mergeCell ref="AC93:AE93"/>
    <mergeCell ref="T108:V108"/>
    <mergeCell ref="W108:Y108"/>
    <mergeCell ref="Q121:S121"/>
    <mergeCell ref="T121:V121"/>
    <mergeCell ref="W121:Y121"/>
    <mergeCell ref="Z121:AB121"/>
    <mergeCell ref="AC121:AE121"/>
    <mergeCell ref="N108:P108"/>
    <mergeCell ref="T93:V93"/>
    <mergeCell ref="K90:M90"/>
    <mergeCell ref="K91:M91"/>
    <mergeCell ref="E90:F90"/>
    <mergeCell ref="E88:J88"/>
    <mergeCell ref="K88:M88"/>
    <mergeCell ref="A77:D88"/>
    <mergeCell ref="Z56:AB56"/>
    <mergeCell ref="AC56:AE56"/>
    <mergeCell ref="Q96:S96"/>
    <mergeCell ref="T96:V96"/>
    <mergeCell ref="W92:Y92"/>
    <mergeCell ref="Z92:AB92"/>
    <mergeCell ref="T76:V76"/>
    <mergeCell ref="T56:V56"/>
    <mergeCell ref="E66:F66"/>
    <mergeCell ref="K74:M74"/>
    <mergeCell ref="N74:P74"/>
    <mergeCell ref="A59:D69"/>
    <mergeCell ref="E59:F59"/>
    <mergeCell ref="G59:J59"/>
    <mergeCell ref="K59:M59"/>
    <mergeCell ref="N59:P59"/>
    <mergeCell ref="AC91:AE91"/>
    <mergeCell ref="AC89:AE89"/>
    <mergeCell ref="AC87:AE87"/>
    <mergeCell ref="AC88:AE88"/>
    <mergeCell ref="Q63:S63"/>
    <mergeCell ref="N75:P75"/>
    <mergeCell ref="N70:P70"/>
    <mergeCell ref="E80:F80"/>
    <mergeCell ref="E81:F81"/>
    <mergeCell ref="E76:J76"/>
    <mergeCell ref="Z75:AB75"/>
    <mergeCell ref="E72:F72"/>
    <mergeCell ref="W76:Y76"/>
    <mergeCell ref="E87:F87"/>
    <mergeCell ref="G87:J87"/>
    <mergeCell ref="W89:Y89"/>
    <mergeCell ref="T88:V88"/>
    <mergeCell ref="Q98:S98"/>
    <mergeCell ref="Z86:AB86"/>
    <mergeCell ref="AC86:AE86"/>
    <mergeCell ref="G96:J96"/>
    <mergeCell ref="G97:J97"/>
    <mergeCell ref="W96:Y96"/>
    <mergeCell ref="E108:F108"/>
    <mergeCell ref="G108:J108"/>
    <mergeCell ref="T98:V98"/>
    <mergeCell ref="W98:Y98"/>
    <mergeCell ref="K86:M86"/>
    <mergeCell ref="N86:P86"/>
    <mergeCell ref="T91:V91"/>
    <mergeCell ref="W91:Y91"/>
    <mergeCell ref="Z91:AB91"/>
    <mergeCell ref="Q86:S86"/>
    <mergeCell ref="E89:F89"/>
    <mergeCell ref="E91:F91"/>
    <mergeCell ref="W86:Y86"/>
    <mergeCell ref="W88:Y88"/>
    <mergeCell ref="G89:J89"/>
    <mergeCell ref="G91:J91"/>
    <mergeCell ref="Z90:AB90"/>
    <mergeCell ref="K96:M96"/>
    <mergeCell ref="G94:J94"/>
    <mergeCell ref="G95:J95"/>
    <mergeCell ref="G90:J90"/>
    <mergeCell ref="Q90:S90"/>
    <mergeCell ref="Z89:AB89"/>
    <mergeCell ref="Z87:AB87"/>
    <mergeCell ref="W53:Y53"/>
    <mergeCell ref="K58:M58"/>
    <mergeCell ref="K71:M71"/>
    <mergeCell ref="T77:V77"/>
    <mergeCell ref="Q77:S77"/>
    <mergeCell ref="AC49:AE49"/>
    <mergeCell ref="T58:V58"/>
    <mergeCell ref="Z55:AB55"/>
    <mergeCell ref="Q51:S51"/>
    <mergeCell ref="Q75:S75"/>
    <mergeCell ref="W82:Y82"/>
    <mergeCell ref="T83:V83"/>
    <mergeCell ref="W83:Y83"/>
    <mergeCell ref="Q54:S54"/>
    <mergeCell ref="Q58:S58"/>
    <mergeCell ref="Q70:S70"/>
    <mergeCell ref="T72:V72"/>
    <mergeCell ref="Q73:S73"/>
    <mergeCell ref="T73:V73"/>
    <mergeCell ref="Q71:S71"/>
    <mergeCell ref="Q53:S53"/>
    <mergeCell ref="AC78:AE78"/>
    <mergeCell ref="T52:V52"/>
    <mergeCell ref="AC76:AE76"/>
    <mergeCell ref="AC70:AE70"/>
    <mergeCell ref="AC79:AE79"/>
    <mergeCell ref="AC80:AE80"/>
    <mergeCell ref="Z82:AB82"/>
    <mergeCell ref="AC82:AE82"/>
    <mergeCell ref="W72:Y72"/>
    <mergeCell ref="Z72:AB72"/>
    <mergeCell ref="W73:Y73"/>
    <mergeCell ref="T57:V57"/>
    <mergeCell ref="AC75:AE75"/>
    <mergeCell ref="W56:Y56"/>
    <mergeCell ref="Z74:AB74"/>
    <mergeCell ref="AC74:AE74"/>
    <mergeCell ref="T65:V65"/>
    <mergeCell ref="W65:Y65"/>
    <mergeCell ref="Z65:AB65"/>
    <mergeCell ref="Z41:AB41"/>
    <mergeCell ref="AC42:AE42"/>
    <mergeCell ref="W39:Y39"/>
    <mergeCell ref="W46:Y46"/>
    <mergeCell ref="Z47:AB47"/>
    <mergeCell ref="Z48:AB48"/>
    <mergeCell ref="W31:Y31"/>
    <mergeCell ref="T31:V31"/>
    <mergeCell ref="K84:M84"/>
    <mergeCell ref="N82:P82"/>
    <mergeCell ref="Q84:S84"/>
    <mergeCell ref="K82:M82"/>
    <mergeCell ref="K70:M70"/>
    <mergeCell ref="T82:V82"/>
    <mergeCell ref="N84:P84"/>
    <mergeCell ref="N81:P81"/>
    <mergeCell ref="N83:P83"/>
    <mergeCell ref="W79:Y79"/>
    <mergeCell ref="T42:V42"/>
    <mergeCell ref="Z44:AB44"/>
    <mergeCell ref="T34:V34"/>
    <mergeCell ref="W34:Y34"/>
    <mergeCell ref="T32:V32"/>
    <mergeCell ref="W37:Y37"/>
    <mergeCell ref="Q46:S46"/>
    <mergeCell ref="Q47:S47"/>
    <mergeCell ref="Q48:S48"/>
    <mergeCell ref="AC46:AE46"/>
    <mergeCell ref="AC45:AE45"/>
    <mergeCell ref="Z49:AB49"/>
    <mergeCell ref="T75:V75"/>
    <mergeCell ref="AC71:AE71"/>
    <mergeCell ref="AC59:AE59"/>
    <mergeCell ref="T59:V59"/>
    <mergeCell ref="Z45:AB45"/>
    <mergeCell ref="Z46:AB46"/>
    <mergeCell ref="AC32:AE32"/>
    <mergeCell ref="Z38:AB38"/>
    <mergeCell ref="AC38:AE38"/>
    <mergeCell ref="Z35:AB35"/>
    <mergeCell ref="W51:Y51"/>
    <mergeCell ref="T53:V53"/>
    <mergeCell ref="W49:Y49"/>
    <mergeCell ref="T47:V47"/>
    <mergeCell ref="T55:V55"/>
    <mergeCell ref="Z40:AB40"/>
    <mergeCell ref="Z50:AB50"/>
    <mergeCell ref="Q50:S50"/>
    <mergeCell ref="AC43:AE43"/>
    <mergeCell ref="AC44:AE44"/>
    <mergeCell ref="AC55:AE55"/>
    <mergeCell ref="T71:V71"/>
    <mergeCell ref="W71:Y71"/>
    <mergeCell ref="Z71:AB71"/>
    <mergeCell ref="W57:Y57"/>
    <mergeCell ref="AC57:AE57"/>
    <mergeCell ref="T21:V21"/>
    <mergeCell ref="T23:V23"/>
    <mergeCell ref="Z32:AB32"/>
    <mergeCell ref="AC54:AE54"/>
    <mergeCell ref="AC63:AE63"/>
    <mergeCell ref="Z63:AB63"/>
    <mergeCell ref="W70:Y70"/>
    <mergeCell ref="Z57:AB57"/>
    <mergeCell ref="W54:Y54"/>
    <mergeCell ref="Z66:AB66"/>
    <mergeCell ref="Z59:AB59"/>
    <mergeCell ref="T50:V50"/>
    <mergeCell ref="Z43:AB43"/>
    <mergeCell ref="W45:Y45"/>
    <mergeCell ref="W40:Y40"/>
    <mergeCell ref="T48:V48"/>
    <mergeCell ref="W48:Y48"/>
    <mergeCell ref="W47:Y47"/>
    <mergeCell ref="W55:Y55"/>
    <mergeCell ref="Z51:AB51"/>
    <mergeCell ref="T54:V54"/>
    <mergeCell ref="T44:V44"/>
    <mergeCell ref="AC48:AE48"/>
    <mergeCell ref="AC47:AE47"/>
    <mergeCell ref="W58:Y58"/>
    <mergeCell ref="Z54:AB54"/>
    <mergeCell ref="W52:Y52"/>
    <mergeCell ref="W30:Y30"/>
    <mergeCell ref="T46:V46"/>
    <mergeCell ref="T45:V45"/>
    <mergeCell ref="AC58:AE58"/>
    <mergeCell ref="AC62:AE62"/>
    <mergeCell ref="N18:P18"/>
    <mergeCell ref="Z16:AB16"/>
    <mergeCell ref="W14:Y14"/>
    <mergeCell ref="W12:Y12"/>
    <mergeCell ref="Z12:AB12"/>
    <mergeCell ref="Z13:AB13"/>
    <mergeCell ref="Q14:S14"/>
    <mergeCell ref="N16:P16"/>
    <mergeCell ref="AC14:AE14"/>
    <mergeCell ref="AC9:AE9"/>
    <mergeCell ref="W9:Y9"/>
    <mergeCell ref="T27:V27"/>
    <mergeCell ref="Q15:S15"/>
    <mergeCell ref="Z14:AB14"/>
    <mergeCell ref="AC15:AE15"/>
    <mergeCell ref="T10:V10"/>
    <mergeCell ref="AC16:AE16"/>
    <mergeCell ref="T22:V22"/>
    <mergeCell ref="T24:V24"/>
    <mergeCell ref="W24:Y24"/>
    <mergeCell ref="AC26:AE26"/>
    <mergeCell ref="T12:V12"/>
    <mergeCell ref="N9:P9"/>
    <mergeCell ref="N12:P12"/>
    <mergeCell ref="Z15:AB15"/>
    <mergeCell ref="N15:P15"/>
    <mergeCell ref="T16:V16"/>
    <mergeCell ref="AC18:AE18"/>
    <mergeCell ref="AC17:AE17"/>
    <mergeCell ref="AC24:AE24"/>
    <mergeCell ref="AC22:AE22"/>
    <mergeCell ref="W22:Y22"/>
    <mergeCell ref="A5:D6"/>
    <mergeCell ref="G12:J12"/>
    <mergeCell ref="E11:F11"/>
    <mergeCell ref="G7:J7"/>
    <mergeCell ref="G8:J8"/>
    <mergeCell ref="E12:F12"/>
    <mergeCell ref="E5:J6"/>
    <mergeCell ref="E9:F9"/>
    <mergeCell ref="A7:D15"/>
    <mergeCell ref="G19:J19"/>
    <mergeCell ref="E54:F54"/>
    <mergeCell ref="G54:J54"/>
    <mergeCell ref="A54:D58"/>
    <mergeCell ref="G56:J56"/>
    <mergeCell ref="E55:F55"/>
    <mergeCell ref="E31:F31"/>
    <mergeCell ref="E42:F42"/>
    <mergeCell ref="E45:F45"/>
    <mergeCell ref="E36:F36"/>
    <mergeCell ref="E53:J53"/>
    <mergeCell ref="G36:J36"/>
    <mergeCell ref="E33:F33"/>
    <mergeCell ref="A28:D30"/>
    <mergeCell ref="A31:D49"/>
    <mergeCell ref="A50:D53"/>
    <mergeCell ref="E51:F51"/>
    <mergeCell ref="E30:J30"/>
    <mergeCell ref="G42:J42"/>
    <mergeCell ref="E58:J58"/>
    <mergeCell ref="G31:J31"/>
    <mergeCell ref="E28:F28"/>
    <mergeCell ref="E27:J27"/>
    <mergeCell ref="E32:F32"/>
    <mergeCell ref="E38:F38"/>
    <mergeCell ref="E26:F26"/>
    <mergeCell ref="E24:F24"/>
    <mergeCell ref="E49:J49"/>
    <mergeCell ref="E34:F34"/>
    <mergeCell ref="G38:J38"/>
    <mergeCell ref="G37:J37"/>
    <mergeCell ref="G46:J46"/>
    <mergeCell ref="G51:J51"/>
    <mergeCell ref="G39:J39"/>
    <mergeCell ref="G34:J34"/>
    <mergeCell ref="G41:J41"/>
    <mergeCell ref="G33:J33"/>
    <mergeCell ref="E35:F35"/>
    <mergeCell ref="E37:F37"/>
    <mergeCell ref="E40:F40"/>
    <mergeCell ref="E39:F39"/>
    <mergeCell ref="G45:J45"/>
    <mergeCell ref="G43:J43"/>
    <mergeCell ref="G9:J9"/>
    <mergeCell ref="E14:F14"/>
    <mergeCell ref="G14:J14"/>
    <mergeCell ref="E10:F10"/>
    <mergeCell ref="G11:J11"/>
    <mergeCell ref="E13:F13"/>
    <mergeCell ref="G13:J13"/>
    <mergeCell ref="E18:F18"/>
    <mergeCell ref="E17:F17"/>
    <mergeCell ref="G17:J17"/>
    <mergeCell ref="G16:J16"/>
    <mergeCell ref="G20:J20"/>
    <mergeCell ref="E22:F22"/>
    <mergeCell ref="G25:J25"/>
    <mergeCell ref="E29:F29"/>
    <mergeCell ref="G28:J28"/>
    <mergeCell ref="A22:D27"/>
    <mergeCell ref="G29:J29"/>
    <mergeCell ref="A16:D21"/>
    <mergeCell ref="A1:C1"/>
    <mergeCell ref="A2:C2"/>
    <mergeCell ref="A3:C3"/>
    <mergeCell ref="D1:AB1"/>
    <mergeCell ref="D3:U3"/>
    <mergeCell ref="D2:E2"/>
    <mergeCell ref="R2:S2"/>
    <mergeCell ref="L2:O2"/>
    <mergeCell ref="F2:I2"/>
    <mergeCell ref="K48:M48"/>
    <mergeCell ref="E23:F23"/>
    <mergeCell ref="G24:J24"/>
    <mergeCell ref="G22:J22"/>
    <mergeCell ref="G23:J23"/>
    <mergeCell ref="E46:F46"/>
    <mergeCell ref="E20:F20"/>
    <mergeCell ref="E21:J21"/>
    <mergeCell ref="E44:F44"/>
    <mergeCell ref="G32:J32"/>
    <mergeCell ref="G26:J26"/>
    <mergeCell ref="G44:J44"/>
    <mergeCell ref="E43:F43"/>
    <mergeCell ref="G35:J35"/>
    <mergeCell ref="E15:J15"/>
    <mergeCell ref="E19:F19"/>
    <mergeCell ref="G18:J18"/>
    <mergeCell ref="E16:F16"/>
    <mergeCell ref="E25:F25"/>
    <mergeCell ref="E8:F8"/>
    <mergeCell ref="E7:F7"/>
    <mergeCell ref="K14:M14"/>
    <mergeCell ref="G10:J10"/>
    <mergeCell ref="K15:M15"/>
    <mergeCell ref="Q16:S16"/>
    <mergeCell ref="Z20:AB20"/>
    <mergeCell ref="Q45:S45"/>
    <mergeCell ref="N24:P24"/>
    <mergeCell ref="K47:M47"/>
    <mergeCell ref="V4:W4"/>
    <mergeCell ref="Y4:Z4"/>
    <mergeCell ref="W10:Y10"/>
    <mergeCell ref="Z17:AB17"/>
    <mergeCell ref="W18:Y18"/>
    <mergeCell ref="W19:Y19"/>
    <mergeCell ref="Z18:AB18"/>
    <mergeCell ref="Z19:AB19"/>
    <mergeCell ref="K17:M17"/>
    <mergeCell ref="K28:M28"/>
    <mergeCell ref="N29:P29"/>
    <mergeCell ref="N31:P31"/>
    <mergeCell ref="Q21:S21"/>
    <mergeCell ref="N22:P22"/>
    <mergeCell ref="N26:P26"/>
    <mergeCell ref="K25:M25"/>
    <mergeCell ref="N23:P23"/>
    <mergeCell ref="N25:P25"/>
    <mergeCell ref="K45:M45"/>
    <mergeCell ref="K32:M32"/>
    <mergeCell ref="N32:P32"/>
    <mergeCell ref="K11:M11"/>
    <mergeCell ref="N11:P11"/>
    <mergeCell ref="N13:P13"/>
    <mergeCell ref="K12:M12"/>
    <mergeCell ref="K13:M13"/>
    <mergeCell ref="K10:M10"/>
    <mergeCell ref="Q9:S9"/>
    <mergeCell ref="T9:V9"/>
    <mergeCell ref="K5:M6"/>
    <mergeCell ref="K7:M7"/>
    <mergeCell ref="N5:P6"/>
    <mergeCell ref="Q13:S13"/>
    <mergeCell ref="N14:P14"/>
    <mergeCell ref="K9:M9"/>
    <mergeCell ref="K8:M8"/>
    <mergeCell ref="Q5:S6"/>
    <mergeCell ref="Q8:S8"/>
    <mergeCell ref="T7:V7"/>
    <mergeCell ref="T8:V8"/>
    <mergeCell ref="T5:AE5"/>
    <mergeCell ref="W6:Y6"/>
    <mergeCell ref="Z8:AB8"/>
    <mergeCell ref="W8:Y8"/>
    <mergeCell ref="AC12:AE12"/>
    <mergeCell ref="AC11:AE11"/>
    <mergeCell ref="W13:Y13"/>
    <mergeCell ref="W11:Y11"/>
    <mergeCell ref="AC13:AE13"/>
    <mergeCell ref="Z11:AB11"/>
    <mergeCell ref="AC10:AE10"/>
    <mergeCell ref="AC6:AE6"/>
    <mergeCell ref="T6:V6"/>
    <mergeCell ref="Z7:AB7"/>
    <mergeCell ref="N10:P10"/>
    <mergeCell ref="N8:P8"/>
    <mergeCell ref="Q10:S10"/>
    <mergeCell ref="Q11:S11"/>
    <mergeCell ref="AC1:AE1"/>
    <mergeCell ref="V2:W2"/>
    <mergeCell ref="V3:W3"/>
    <mergeCell ref="X3:AD3"/>
    <mergeCell ref="X2:AE2"/>
    <mergeCell ref="Z6:AB6"/>
    <mergeCell ref="W15:Y15"/>
    <mergeCell ref="T13:V13"/>
    <mergeCell ref="N17:P17"/>
    <mergeCell ref="Q7:S7"/>
    <mergeCell ref="Q17:S17"/>
    <mergeCell ref="Q12:S12"/>
    <mergeCell ref="T11:V11"/>
    <mergeCell ref="T14:V14"/>
    <mergeCell ref="T15:V15"/>
    <mergeCell ref="Z9:AB9"/>
    <mergeCell ref="Z10:AB10"/>
    <mergeCell ref="N7:P7"/>
    <mergeCell ref="AC7:AE7"/>
    <mergeCell ref="W7:Y7"/>
    <mergeCell ref="W17:Y17"/>
    <mergeCell ref="W16:Y16"/>
    <mergeCell ref="T17:V17"/>
    <mergeCell ref="AC8:AE8"/>
    <mergeCell ref="K16:M16"/>
    <mergeCell ref="Z34:AB34"/>
    <mergeCell ref="T33:V33"/>
    <mergeCell ref="W33:Y33"/>
    <mergeCell ref="Z33:AB33"/>
    <mergeCell ref="K19:M19"/>
    <mergeCell ref="Q18:S18"/>
    <mergeCell ref="K18:M18"/>
    <mergeCell ref="K20:M20"/>
    <mergeCell ref="N19:P19"/>
    <mergeCell ref="N28:P28"/>
    <mergeCell ref="W20:Y20"/>
    <mergeCell ref="T20:V20"/>
    <mergeCell ref="W25:Y25"/>
    <mergeCell ref="K24:M24"/>
    <mergeCell ref="T28:V28"/>
    <mergeCell ref="T29:V29"/>
    <mergeCell ref="T30:V30"/>
    <mergeCell ref="Z28:AB28"/>
    <mergeCell ref="Z29:AB29"/>
    <mergeCell ref="K29:M29"/>
    <mergeCell ref="Z25:AB25"/>
    <mergeCell ref="Z23:AB23"/>
    <mergeCell ref="Z26:AB26"/>
    <mergeCell ref="Q25:S25"/>
    <mergeCell ref="T25:V25"/>
    <mergeCell ref="T26:V26"/>
    <mergeCell ref="Q26:S26"/>
    <mergeCell ref="W26:Y26"/>
    <mergeCell ref="T18:V18"/>
    <mergeCell ref="K21:M21"/>
    <mergeCell ref="Z27:AB27"/>
    <mergeCell ref="Z30:AB30"/>
    <mergeCell ref="N21:P21"/>
    <mergeCell ref="AC25:AE25"/>
    <mergeCell ref="T19:V19"/>
    <mergeCell ref="AC19:AE19"/>
    <mergeCell ref="K22:M22"/>
    <mergeCell ref="Q30:S30"/>
    <mergeCell ref="K23:M23"/>
    <mergeCell ref="Q23:S23"/>
    <mergeCell ref="Q24:S24"/>
    <mergeCell ref="N20:P20"/>
    <mergeCell ref="T37:V37"/>
    <mergeCell ref="AC21:AE21"/>
    <mergeCell ref="Z21:AB21"/>
    <mergeCell ref="W21:Y21"/>
    <mergeCell ref="Z24:AB24"/>
    <mergeCell ref="Z22:AB22"/>
    <mergeCell ref="W23:Y23"/>
    <mergeCell ref="AC23:AE23"/>
    <mergeCell ref="Q19:S19"/>
    <mergeCell ref="Q20:S20"/>
    <mergeCell ref="K26:M26"/>
    <mergeCell ref="K30:M30"/>
    <mergeCell ref="W29:Y29"/>
    <mergeCell ref="W28:Y28"/>
    <mergeCell ref="K37:M37"/>
    <mergeCell ref="W32:Y32"/>
    <mergeCell ref="Q34:S34"/>
    <mergeCell ref="Z31:AB31"/>
    <mergeCell ref="AC20:AE20"/>
    <mergeCell ref="AC27:AE27"/>
    <mergeCell ref="Q22:S22"/>
    <mergeCell ref="K33:M33"/>
    <mergeCell ref="N33:P33"/>
    <mergeCell ref="K31:M31"/>
    <mergeCell ref="N27:P27"/>
    <mergeCell ref="K39:M39"/>
    <mergeCell ref="N39:P39"/>
    <mergeCell ref="Q32:S32"/>
    <mergeCell ref="N30:P30"/>
    <mergeCell ref="N37:P37"/>
    <mergeCell ref="Q37:S37"/>
    <mergeCell ref="Q44:S44"/>
    <mergeCell ref="N44:P44"/>
    <mergeCell ref="Q42:S42"/>
    <mergeCell ref="Q39:S39"/>
    <mergeCell ref="K27:M27"/>
    <mergeCell ref="K42:M42"/>
    <mergeCell ref="Q38:S38"/>
    <mergeCell ref="Q31:S31"/>
    <mergeCell ref="Q33:S33"/>
    <mergeCell ref="N38:P38"/>
    <mergeCell ref="K43:M43"/>
    <mergeCell ref="K38:M38"/>
    <mergeCell ref="Q35:S35"/>
    <mergeCell ref="Q36:S36"/>
    <mergeCell ref="Q43:S43"/>
    <mergeCell ref="Q41:S41"/>
    <mergeCell ref="AC31:AE31"/>
    <mergeCell ref="AC33:AE33"/>
    <mergeCell ref="AC34:AE34"/>
    <mergeCell ref="AC35:AE35"/>
    <mergeCell ref="AC36:AE36"/>
    <mergeCell ref="AC37:AE37"/>
    <mergeCell ref="Q28:S28"/>
    <mergeCell ref="Q27:S27"/>
    <mergeCell ref="Q29:S29"/>
    <mergeCell ref="W44:Y44"/>
    <mergeCell ref="W43:Y43"/>
    <mergeCell ref="W27:Y27"/>
    <mergeCell ref="T38:V38"/>
    <mergeCell ref="W38:Y38"/>
    <mergeCell ref="W42:Y42"/>
    <mergeCell ref="W35:Y35"/>
    <mergeCell ref="AC40:AE40"/>
    <mergeCell ref="Z39:AB39"/>
    <mergeCell ref="AC39:AE39"/>
    <mergeCell ref="Z42:AB42"/>
    <mergeCell ref="T41:V41"/>
    <mergeCell ref="T39:V39"/>
    <mergeCell ref="AC41:AE41"/>
    <mergeCell ref="T35:V35"/>
    <mergeCell ref="T36:V36"/>
    <mergeCell ref="W36:Y36"/>
    <mergeCell ref="Z36:AB36"/>
    <mergeCell ref="Z37:AB37"/>
    <mergeCell ref="W41:Y41"/>
    <mergeCell ref="AC28:AE28"/>
    <mergeCell ref="AC29:AE29"/>
    <mergeCell ref="AC30:AE30"/>
    <mergeCell ref="Q49:S49"/>
    <mergeCell ref="E50:F50"/>
    <mergeCell ref="G50:J50"/>
    <mergeCell ref="E56:F56"/>
    <mergeCell ref="E57:F57"/>
    <mergeCell ref="T49:V49"/>
    <mergeCell ref="T43:V43"/>
    <mergeCell ref="G40:J40"/>
    <mergeCell ref="K40:M40"/>
    <mergeCell ref="N40:P40"/>
    <mergeCell ref="Q40:S40"/>
    <mergeCell ref="T40:V40"/>
    <mergeCell ref="N47:P47"/>
    <mergeCell ref="K50:M50"/>
    <mergeCell ref="N50:P50"/>
    <mergeCell ref="E48:F48"/>
    <mergeCell ref="G48:J48"/>
    <mergeCell ref="E47:F47"/>
    <mergeCell ref="G47:J47"/>
    <mergeCell ref="E52:F52"/>
    <mergeCell ref="Q55:S55"/>
    <mergeCell ref="Q57:S57"/>
    <mergeCell ref="Q56:S56"/>
    <mergeCell ref="G52:J52"/>
    <mergeCell ref="K56:M56"/>
    <mergeCell ref="E41:F41"/>
    <mergeCell ref="N54:P54"/>
    <mergeCell ref="N57:P57"/>
    <mergeCell ref="N43:P43"/>
    <mergeCell ref="K52:M52"/>
    <mergeCell ref="K44:M44"/>
    <mergeCell ref="N42:P42"/>
    <mergeCell ref="N45:P45"/>
    <mergeCell ref="K46:M46"/>
    <mergeCell ref="N48:P48"/>
    <mergeCell ref="K34:M34"/>
    <mergeCell ref="N34:P34"/>
    <mergeCell ref="K35:M35"/>
    <mergeCell ref="N35:P35"/>
    <mergeCell ref="K36:M36"/>
    <mergeCell ref="N36:P36"/>
    <mergeCell ref="K41:M41"/>
    <mergeCell ref="N41:P41"/>
    <mergeCell ref="T80:V80"/>
    <mergeCell ref="Q76:S76"/>
    <mergeCell ref="N58:P58"/>
    <mergeCell ref="N49:P49"/>
    <mergeCell ref="K49:M49"/>
    <mergeCell ref="Q68:S68"/>
    <mergeCell ref="T68:V68"/>
    <mergeCell ref="Q74:S74"/>
    <mergeCell ref="T74:V74"/>
    <mergeCell ref="K53:M53"/>
    <mergeCell ref="N53:P53"/>
    <mergeCell ref="K55:M55"/>
    <mergeCell ref="K57:M57"/>
    <mergeCell ref="K54:M54"/>
    <mergeCell ref="N55:P55"/>
    <mergeCell ref="N52:P52"/>
    <mergeCell ref="T62:V62"/>
    <mergeCell ref="Q72:S72"/>
    <mergeCell ref="N46:P46"/>
    <mergeCell ref="Q52:S52"/>
    <mergeCell ref="T51:V51"/>
    <mergeCell ref="E60:F60"/>
    <mergeCell ref="N65:P65"/>
    <mergeCell ref="Q65:S65"/>
    <mergeCell ref="N64:P64"/>
    <mergeCell ref="Q64:S64"/>
    <mergeCell ref="K51:M51"/>
    <mergeCell ref="G57:J57"/>
    <mergeCell ref="N56:P56"/>
    <mergeCell ref="K73:M73"/>
    <mergeCell ref="E117:J117"/>
    <mergeCell ref="K117:M117"/>
    <mergeCell ref="Q117:S117"/>
    <mergeCell ref="N51:P51"/>
    <mergeCell ref="G55:J55"/>
    <mergeCell ref="G92:J92"/>
    <mergeCell ref="G93:J93"/>
    <mergeCell ref="E86:F86"/>
    <mergeCell ref="Q78:S78"/>
    <mergeCell ref="N87:P87"/>
    <mergeCell ref="G86:J86"/>
    <mergeCell ref="G60:J60"/>
    <mergeCell ref="G61:J61"/>
    <mergeCell ref="G63:J63"/>
    <mergeCell ref="G75:J75"/>
    <mergeCell ref="E71:F71"/>
    <mergeCell ref="G71:J71"/>
    <mergeCell ref="N93:P93"/>
    <mergeCell ref="E92:F92"/>
    <mergeCell ref="E73:F73"/>
    <mergeCell ref="E74:F74"/>
    <mergeCell ref="G72:J72"/>
    <mergeCell ref="G73:J73"/>
    <mergeCell ref="A70:D76"/>
    <mergeCell ref="E70:F70"/>
    <mergeCell ref="W50:Y50"/>
    <mergeCell ref="AC51:AE51"/>
    <mergeCell ref="AC52:AE52"/>
    <mergeCell ref="Z53:AB53"/>
    <mergeCell ref="Z52:AB52"/>
    <mergeCell ref="AC53:AE53"/>
    <mergeCell ref="G70:J70"/>
    <mergeCell ref="E69:J69"/>
    <mergeCell ref="K69:M69"/>
    <mergeCell ref="N69:P69"/>
    <mergeCell ref="Q69:S69"/>
    <mergeCell ref="T69:V69"/>
    <mergeCell ref="T70:V70"/>
    <mergeCell ref="E67:F67"/>
    <mergeCell ref="K67:M67"/>
    <mergeCell ref="N67:P67"/>
    <mergeCell ref="Q67:S67"/>
    <mergeCell ref="T67:V67"/>
    <mergeCell ref="W67:Y67"/>
    <mergeCell ref="G67:J67"/>
    <mergeCell ref="Z67:AB67"/>
    <mergeCell ref="T66:V66"/>
    <mergeCell ref="T64:V64"/>
    <mergeCell ref="W64:Y64"/>
    <mergeCell ref="AC50:AE50"/>
    <mergeCell ref="N73:P73"/>
    <mergeCell ref="K72:M72"/>
    <mergeCell ref="N71:P71"/>
    <mergeCell ref="N72:P72"/>
    <mergeCell ref="AC73:AE73"/>
    <mergeCell ref="E122:F122"/>
    <mergeCell ref="G122:J122"/>
    <mergeCell ref="N122:P122"/>
    <mergeCell ref="Q122:S122"/>
    <mergeCell ref="T122:V122"/>
    <mergeCell ref="W122:Y122"/>
    <mergeCell ref="Z122:AB122"/>
    <mergeCell ref="AC122:AE122"/>
    <mergeCell ref="K122:M122"/>
    <mergeCell ref="E61:F61"/>
    <mergeCell ref="E63:F63"/>
    <mergeCell ref="K68:M68"/>
    <mergeCell ref="N68:P68"/>
    <mergeCell ref="Z68:AB68"/>
    <mergeCell ref="AC68:AE68"/>
    <mergeCell ref="AC61:AE61"/>
    <mergeCell ref="AC60:AE60"/>
    <mergeCell ref="Z61:AB61"/>
    <mergeCell ref="T60:V60"/>
    <mergeCell ref="W60:Y60"/>
    <mergeCell ref="Z69:AB69"/>
    <mergeCell ref="AC69:AE69"/>
    <mergeCell ref="AC65:AE65"/>
    <mergeCell ref="W66:Y66"/>
    <mergeCell ref="Z70:AB70"/>
    <mergeCell ref="G66:J66"/>
    <mergeCell ref="K66:M66"/>
    <mergeCell ref="N66:P66"/>
    <mergeCell ref="Q66:S66"/>
    <mergeCell ref="AC64:AE64"/>
    <mergeCell ref="K65:M65"/>
    <mergeCell ref="N117:P117"/>
    <mergeCell ref="T117:V117"/>
    <mergeCell ref="W117:Y117"/>
    <mergeCell ref="Z117:AB117"/>
    <mergeCell ref="AC117:AE117"/>
    <mergeCell ref="W111:Y111"/>
    <mergeCell ref="Z111:AB111"/>
    <mergeCell ref="AC111:AE111"/>
    <mergeCell ref="E112:F112"/>
    <mergeCell ref="G112:J112"/>
    <mergeCell ref="K112:M112"/>
    <mergeCell ref="N112:P112"/>
    <mergeCell ref="Q112:S112"/>
    <mergeCell ref="T112:V112"/>
    <mergeCell ref="W112:Y112"/>
    <mergeCell ref="K108:M108"/>
    <mergeCell ref="Z115:AB115"/>
    <mergeCell ref="AC115:AE115"/>
    <mergeCell ref="N113:P113"/>
    <mergeCell ref="E116:F116"/>
    <mergeCell ref="G116:J116"/>
    <mergeCell ref="K116:M116"/>
    <mergeCell ref="N116:P116"/>
    <mergeCell ref="Q116:S116"/>
    <mergeCell ref="T116:V116"/>
    <mergeCell ref="W116:Y116"/>
    <mergeCell ref="Z116:AB116"/>
    <mergeCell ref="AC116:AE116"/>
    <mergeCell ref="E114:F114"/>
    <mergeCell ref="G114:J114"/>
    <mergeCell ref="K114:M114"/>
    <mergeCell ref="N114:P114"/>
    <mergeCell ref="Q114:S114"/>
    <mergeCell ref="AC77:AE77"/>
    <mergeCell ref="W80:Y80"/>
    <mergeCell ref="W75:Y75"/>
    <mergeCell ref="W68:Y68"/>
    <mergeCell ref="W74:Y74"/>
    <mergeCell ref="W77:Y77"/>
    <mergeCell ref="AC72:AE72"/>
    <mergeCell ref="AC67:AE67"/>
    <mergeCell ref="AC66:AE66"/>
    <mergeCell ref="K85:M85"/>
    <mergeCell ref="K87:M87"/>
    <mergeCell ref="N85:P85"/>
    <mergeCell ref="N88:P88"/>
    <mergeCell ref="Q88:S88"/>
    <mergeCell ref="T78:V78"/>
    <mergeCell ref="W78:Y78"/>
    <mergeCell ref="T85:V85"/>
    <mergeCell ref="W85:Y85"/>
    <mergeCell ref="W87:Y87"/>
    <mergeCell ref="T81:V81"/>
    <mergeCell ref="T86:V86"/>
    <mergeCell ref="AC84:AE84"/>
    <mergeCell ref="AC85:AE85"/>
    <mergeCell ref="AC81:AE81"/>
    <mergeCell ref="K83:M83"/>
    <mergeCell ref="T87:V87"/>
  </mergeCells>
  <phoneticPr fontId="20"/>
  <conditionalFormatting sqref="N7:P14 N16:P20">
    <cfRule type="cellIs" dxfId="13" priority="10" stopIfTrue="1" operator="greaterThan">
      <formula>$K7</formula>
    </cfRule>
  </conditionalFormatting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>
    <oddFooter>&amp;C&amp;"MS UI Gothic,標準"&amp;10㈱毎日メディアサービス&amp;R&amp;"MS UI Gothic,標準"&amp;10&amp;P／&amp;N</oddFooter>
  </headerFooter>
  <rowBreaks count="4" manualBreakCount="4">
    <brk id="49" max="16383" man="1"/>
    <brk id="109" max="16383" man="1"/>
    <brk id="152" max="16383" man="1"/>
    <brk id="212" max="16383" man="1"/>
  </rowBreaks>
  <colBreaks count="1" manualBreakCount="1">
    <brk id="3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71"/>
  <sheetViews>
    <sheetView workbookViewId="0">
      <selection sqref="A1:C1"/>
    </sheetView>
  </sheetViews>
  <sheetFormatPr defaultRowHeight="11.25"/>
  <cols>
    <col min="1" max="4" width="3.125" style="6" customWidth="1"/>
    <col min="5" max="6" width="6.25" style="6" customWidth="1"/>
    <col min="7" max="18" width="3.125" style="6" customWidth="1"/>
    <col min="19" max="20" width="6.25" style="6" customWidth="1"/>
    <col min="21" max="27" width="3.125" style="6" customWidth="1"/>
    <col min="28" max="16384" width="9" style="6"/>
  </cols>
  <sheetData>
    <row r="1" spans="1:27" ht="18.75" customHeight="1">
      <c r="A1" s="757" t="s">
        <v>2298</v>
      </c>
      <c r="B1" s="758"/>
      <c r="C1" s="758"/>
      <c r="D1" s="1079" t="s">
        <v>3275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20" t="str">
        <f>集計表!AC1</f>
        <v>2020/6</v>
      </c>
      <c r="Y1" s="1286"/>
      <c r="Z1" s="1286"/>
      <c r="AA1" s="1287"/>
    </row>
    <row r="2" spans="1:27" ht="18.75" customHeight="1">
      <c r="A2" s="722" t="s">
        <v>56</v>
      </c>
      <c r="B2" s="759"/>
      <c r="C2" s="723"/>
      <c r="D2" s="1056">
        <f>[1]申込書!$A$3</f>
        <v>2020</v>
      </c>
      <c r="E2" s="768"/>
      <c r="F2" s="1284">
        <f>SUM(P2-3)</f>
        <v>43985</v>
      </c>
      <c r="G2" s="1284"/>
      <c r="H2" s="1288" t="str">
        <f>[1]申込書!$L$4</f>
        <v>（水）</v>
      </c>
      <c r="I2" s="1288"/>
      <c r="J2" s="209" t="s">
        <v>3279</v>
      </c>
      <c r="K2" s="1289">
        <f>SUM(F2+2)</f>
        <v>43987</v>
      </c>
      <c r="L2" s="1289"/>
      <c r="M2" s="1289"/>
      <c r="N2" s="353" t="str">
        <f>[1]申込書!$P$4</f>
        <v>（金）</v>
      </c>
      <c r="O2" s="367" t="s">
        <v>3280</v>
      </c>
      <c r="P2" s="1057">
        <f>申込書!C6</f>
        <v>43988</v>
      </c>
      <c r="Q2" s="1057"/>
      <c r="R2" s="333" t="s">
        <v>3281</v>
      </c>
      <c r="S2" s="368" t="s">
        <v>3282</v>
      </c>
      <c r="T2" s="369" t="s">
        <v>3283</v>
      </c>
      <c r="U2" s="1285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54</v>
      </c>
      <c r="B3" s="761"/>
      <c r="C3" s="762"/>
      <c r="D3" s="1291">
        <f>申込書!C7</f>
        <v>0</v>
      </c>
      <c r="E3" s="1292"/>
      <c r="F3" s="1292"/>
      <c r="G3" s="1292"/>
      <c r="H3" s="1292"/>
      <c r="I3" s="1292"/>
      <c r="J3" s="1292"/>
      <c r="K3" s="1292"/>
      <c r="L3" s="1292"/>
      <c r="M3" s="1292"/>
      <c r="N3" s="1292"/>
      <c r="O3" s="1292"/>
      <c r="P3" s="1292"/>
      <c r="Q3" s="1292"/>
      <c r="R3" s="1292"/>
      <c r="S3" s="1293"/>
      <c r="T3" s="369" t="s">
        <v>3169</v>
      </c>
      <c r="U3" s="1046">
        <f>SUM(集計表!N133+集計表!N251)</f>
        <v>0</v>
      </c>
      <c r="V3" s="1046"/>
      <c r="W3" s="1046"/>
      <c r="X3" s="1046"/>
      <c r="Y3" s="1046"/>
      <c r="Z3" s="1046"/>
      <c r="AA3" s="332" t="s">
        <v>59</v>
      </c>
    </row>
    <row r="4" spans="1:27" ht="18.75" customHeight="1">
      <c r="A4" s="1290" t="s">
        <v>3170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370"/>
      <c r="U4" s="1019" t="s">
        <v>6</v>
      </c>
      <c r="V4" s="1019"/>
      <c r="W4" s="20" t="s">
        <v>3171</v>
      </c>
      <c r="X4" s="1114">
        <f>T69</f>
        <v>0</v>
      </c>
      <c r="Y4" s="1019"/>
      <c r="Z4" s="1019"/>
      <c r="AA4" s="6" t="s">
        <v>3284</v>
      </c>
    </row>
    <row r="5" spans="1:27">
      <c r="A5" s="21"/>
      <c r="B5" s="1049" t="s">
        <v>3285</v>
      </c>
      <c r="C5" s="1050"/>
      <c r="D5" s="1050"/>
      <c r="E5" s="162" t="s">
        <v>7</v>
      </c>
      <c r="F5" s="161" t="s">
        <v>8</v>
      </c>
      <c r="G5" s="1050" t="s">
        <v>3173</v>
      </c>
      <c r="H5" s="1050"/>
      <c r="I5" s="1050"/>
      <c r="J5" s="1050"/>
      <c r="K5" s="1050"/>
      <c r="L5" s="1050"/>
      <c r="M5" s="1061"/>
      <c r="O5" s="118"/>
      <c r="P5" s="1049" t="s">
        <v>3174</v>
      </c>
      <c r="Q5" s="1050"/>
      <c r="R5" s="1050"/>
      <c r="S5" s="162" t="s">
        <v>7</v>
      </c>
      <c r="T5" s="161" t="s">
        <v>8</v>
      </c>
      <c r="U5" s="1050" t="s">
        <v>3173</v>
      </c>
      <c r="V5" s="1050"/>
      <c r="W5" s="1050"/>
      <c r="X5" s="1050"/>
      <c r="Y5" s="1050"/>
      <c r="Z5" s="1050"/>
      <c r="AA5" s="1061"/>
    </row>
    <row r="6" spans="1:27" ht="11.25" customHeight="1">
      <c r="A6" s="1072" t="s">
        <v>2300</v>
      </c>
      <c r="B6" s="359" t="s">
        <v>1667</v>
      </c>
      <c r="C6" s="360">
        <v>1</v>
      </c>
      <c r="D6" s="361">
        <v>0</v>
      </c>
      <c r="E6" s="147">
        <v>500</v>
      </c>
      <c r="F6" s="147"/>
      <c r="G6" s="314" t="s">
        <v>2301</v>
      </c>
      <c r="H6" s="315"/>
      <c r="I6" s="315"/>
      <c r="J6" s="315"/>
      <c r="K6" s="315"/>
      <c r="L6" s="315"/>
      <c r="M6" s="316"/>
      <c r="N6" s="197"/>
      <c r="O6" s="1073" t="s">
        <v>2302</v>
      </c>
      <c r="P6" s="309" t="s">
        <v>1672</v>
      </c>
      <c r="Q6" s="363">
        <v>7</v>
      </c>
      <c r="R6" s="364">
        <v>0</v>
      </c>
      <c r="S6" s="145">
        <v>190</v>
      </c>
      <c r="T6" s="145"/>
      <c r="U6" s="310" t="s">
        <v>3175</v>
      </c>
      <c r="V6" s="311"/>
      <c r="W6" s="311"/>
      <c r="X6" s="311"/>
      <c r="Y6" s="311"/>
      <c r="Z6" s="311"/>
      <c r="AA6" s="312"/>
    </row>
    <row r="7" spans="1:27">
      <c r="A7" s="1073"/>
      <c r="B7" s="362" t="s">
        <v>1667</v>
      </c>
      <c r="C7" s="363">
        <v>2</v>
      </c>
      <c r="D7" s="364">
        <v>0</v>
      </c>
      <c r="E7" s="145">
        <v>600</v>
      </c>
      <c r="F7" s="145"/>
      <c r="G7" s="310" t="s">
        <v>3176</v>
      </c>
      <c r="H7" s="311"/>
      <c r="I7" s="311"/>
      <c r="J7" s="311"/>
      <c r="K7" s="311"/>
      <c r="L7" s="311"/>
      <c r="M7" s="312"/>
      <c r="N7" s="197"/>
      <c r="O7" s="1073"/>
      <c r="P7" s="309" t="s">
        <v>1672</v>
      </c>
      <c r="Q7" s="363">
        <v>8</v>
      </c>
      <c r="R7" s="364">
        <v>0</v>
      </c>
      <c r="S7" s="145">
        <v>440</v>
      </c>
      <c r="T7" s="145"/>
      <c r="U7" s="310" t="s">
        <v>3177</v>
      </c>
      <c r="V7" s="311"/>
      <c r="W7" s="311"/>
      <c r="X7" s="311"/>
      <c r="Y7" s="311"/>
      <c r="Z7" s="311"/>
      <c r="AA7" s="312"/>
    </row>
    <row r="8" spans="1:27">
      <c r="A8" s="1073"/>
      <c r="B8" s="362" t="s">
        <v>1667</v>
      </c>
      <c r="C8" s="363">
        <v>3</v>
      </c>
      <c r="D8" s="364">
        <v>0</v>
      </c>
      <c r="E8" s="145">
        <v>500</v>
      </c>
      <c r="F8" s="145"/>
      <c r="G8" s="310" t="s">
        <v>3178</v>
      </c>
      <c r="H8" s="311"/>
      <c r="I8" s="311"/>
      <c r="J8" s="311"/>
      <c r="K8" s="311"/>
      <c r="L8" s="311"/>
      <c r="M8" s="312"/>
      <c r="N8" s="197"/>
      <c r="O8" s="1073"/>
      <c r="P8" s="309" t="s">
        <v>1672</v>
      </c>
      <c r="Q8" s="363">
        <v>9</v>
      </c>
      <c r="R8" s="364">
        <v>0</v>
      </c>
      <c r="S8" s="145">
        <v>410</v>
      </c>
      <c r="T8" s="145"/>
      <c r="U8" s="310" t="s">
        <v>3179</v>
      </c>
      <c r="V8" s="311"/>
      <c r="W8" s="311"/>
      <c r="X8" s="311"/>
      <c r="Y8" s="311"/>
      <c r="Z8" s="311"/>
      <c r="AA8" s="312"/>
    </row>
    <row r="9" spans="1:27">
      <c r="A9" s="1073"/>
      <c r="B9" s="362" t="s">
        <v>1667</v>
      </c>
      <c r="C9" s="363">
        <v>4</v>
      </c>
      <c r="D9" s="364">
        <v>0</v>
      </c>
      <c r="E9" s="145">
        <v>500</v>
      </c>
      <c r="F9" s="145"/>
      <c r="G9" s="310" t="s">
        <v>3180</v>
      </c>
      <c r="H9" s="311"/>
      <c r="I9" s="311"/>
      <c r="J9" s="311"/>
      <c r="K9" s="311"/>
      <c r="L9" s="311"/>
      <c r="M9" s="312"/>
      <c r="N9" s="197"/>
      <c r="O9" s="1073"/>
      <c r="P9" s="309" t="s">
        <v>1672</v>
      </c>
      <c r="Q9" s="363">
        <v>10</v>
      </c>
      <c r="R9" s="364">
        <v>0</v>
      </c>
      <c r="S9" s="145">
        <v>300</v>
      </c>
      <c r="T9" s="145"/>
      <c r="U9" s="310" t="s">
        <v>3181</v>
      </c>
      <c r="V9" s="311"/>
      <c r="W9" s="311"/>
      <c r="X9" s="311"/>
      <c r="Y9" s="311"/>
      <c r="Z9" s="311"/>
      <c r="AA9" s="312"/>
    </row>
    <row r="10" spans="1:27">
      <c r="A10" s="1073"/>
      <c r="B10" s="362" t="s">
        <v>1667</v>
      </c>
      <c r="C10" s="363">
        <v>5</v>
      </c>
      <c r="D10" s="364">
        <v>0</v>
      </c>
      <c r="E10" s="145">
        <v>340</v>
      </c>
      <c r="F10" s="145"/>
      <c r="G10" s="310" t="s">
        <v>3182</v>
      </c>
      <c r="H10" s="311"/>
      <c r="I10" s="311"/>
      <c r="J10" s="311"/>
      <c r="K10" s="311"/>
      <c r="L10" s="311"/>
      <c r="M10" s="312"/>
      <c r="N10" s="197"/>
      <c r="O10" s="1073"/>
      <c r="P10" s="362" t="s">
        <v>1672</v>
      </c>
      <c r="Q10" s="363">
        <v>11</v>
      </c>
      <c r="R10" s="364">
        <v>0</v>
      </c>
      <c r="S10" s="167">
        <v>340</v>
      </c>
      <c r="T10" s="167"/>
      <c r="U10" s="348" t="s">
        <v>3183</v>
      </c>
      <c r="V10" s="349"/>
      <c r="W10" s="349"/>
      <c r="X10" s="349"/>
      <c r="Y10" s="349"/>
      <c r="Z10" s="349"/>
      <c r="AA10" s="350"/>
    </row>
    <row r="11" spans="1:27">
      <c r="A11" s="1073"/>
      <c r="B11" s="362" t="s">
        <v>1667</v>
      </c>
      <c r="C11" s="363">
        <v>6</v>
      </c>
      <c r="D11" s="364">
        <v>0</v>
      </c>
      <c r="E11" s="145">
        <v>470</v>
      </c>
      <c r="F11" s="145"/>
      <c r="G11" s="310" t="s">
        <v>3184</v>
      </c>
      <c r="H11" s="311"/>
      <c r="I11" s="311"/>
      <c r="J11" s="311"/>
      <c r="K11" s="311"/>
      <c r="L11" s="311"/>
      <c r="M11" s="312"/>
      <c r="N11" s="197"/>
      <c r="O11" s="1073"/>
      <c r="P11" s="362" t="s">
        <v>1672</v>
      </c>
      <c r="Q11" s="363">
        <v>12</v>
      </c>
      <c r="R11" s="364">
        <v>0</v>
      </c>
      <c r="S11" s="145">
        <v>230</v>
      </c>
      <c r="T11" s="145"/>
      <c r="U11" s="310" t="s">
        <v>3185</v>
      </c>
      <c r="V11" s="311"/>
      <c r="W11" s="311"/>
      <c r="X11" s="311"/>
      <c r="Y11" s="311"/>
      <c r="Z11" s="311"/>
      <c r="AA11" s="312"/>
    </row>
    <row r="12" spans="1:27">
      <c r="A12" s="1073"/>
      <c r="B12" s="362" t="s">
        <v>1667</v>
      </c>
      <c r="C12" s="363">
        <v>7</v>
      </c>
      <c r="D12" s="364">
        <v>0</v>
      </c>
      <c r="E12" s="145">
        <v>240</v>
      </c>
      <c r="F12" s="145"/>
      <c r="G12" s="310" t="s">
        <v>3186</v>
      </c>
      <c r="H12" s="311"/>
      <c r="I12" s="311"/>
      <c r="J12" s="311"/>
      <c r="K12" s="311"/>
      <c r="L12" s="311"/>
      <c r="M12" s="312"/>
      <c r="N12" s="197"/>
      <c r="O12" s="1073"/>
      <c r="P12" s="71" t="s">
        <v>1672</v>
      </c>
      <c r="Q12" s="72">
        <v>13</v>
      </c>
      <c r="R12" s="73">
        <v>0</v>
      </c>
      <c r="S12" s="155">
        <v>420</v>
      </c>
      <c r="T12" s="155"/>
      <c r="U12" s="320" t="s">
        <v>3187</v>
      </c>
      <c r="V12" s="321"/>
      <c r="W12" s="321"/>
      <c r="X12" s="321"/>
      <c r="Y12" s="321"/>
      <c r="Z12" s="321"/>
      <c r="AA12" s="322"/>
    </row>
    <row r="13" spans="1:27">
      <c r="A13" s="1073"/>
      <c r="B13" s="362" t="s">
        <v>1667</v>
      </c>
      <c r="C13" s="363">
        <v>8</v>
      </c>
      <c r="D13" s="364">
        <v>0</v>
      </c>
      <c r="E13" s="145">
        <v>280</v>
      </c>
      <c r="F13" s="145"/>
      <c r="G13" s="329" t="s">
        <v>3188</v>
      </c>
      <c r="H13" s="330"/>
      <c r="I13" s="330"/>
      <c r="J13" s="330"/>
      <c r="K13" s="330"/>
      <c r="L13" s="330"/>
      <c r="M13" s="331"/>
      <c r="N13" s="197"/>
      <c r="O13" s="1074"/>
      <c r="P13" s="371" t="s">
        <v>10</v>
      </c>
      <c r="Q13" s="372"/>
      <c r="R13" s="373"/>
      <c r="S13" s="419">
        <f>SUM(E61:E68,S6:S12)</f>
        <v>4460</v>
      </c>
      <c r="T13" s="148">
        <f>SUM(F61:F68,T6:T12)</f>
        <v>0</v>
      </c>
      <c r="U13" s="1018"/>
      <c r="V13" s="1019"/>
      <c r="W13" s="1019"/>
      <c r="X13" s="1019"/>
      <c r="Y13" s="1019"/>
      <c r="Z13" s="1019"/>
      <c r="AA13" s="1020"/>
    </row>
    <row r="14" spans="1:27" ht="11.25" customHeight="1">
      <c r="A14" s="1073"/>
      <c r="B14" s="71" t="s">
        <v>1667</v>
      </c>
      <c r="C14" s="72">
        <v>9</v>
      </c>
      <c r="D14" s="73">
        <v>0</v>
      </c>
      <c r="E14" s="155">
        <v>330</v>
      </c>
      <c r="F14" s="155"/>
      <c r="G14" s="339" t="s">
        <v>3189</v>
      </c>
      <c r="H14" s="340"/>
      <c r="I14" s="340"/>
      <c r="J14" s="340"/>
      <c r="K14" s="340"/>
      <c r="L14" s="340"/>
      <c r="M14" s="341"/>
      <c r="N14" s="197"/>
      <c r="O14" s="1072" t="s">
        <v>2303</v>
      </c>
      <c r="P14" s="323" t="s">
        <v>1673</v>
      </c>
      <c r="Q14" s="360">
        <v>1</v>
      </c>
      <c r="R14" s="361">
        <v>0</v>
      </c>
      <c r="S14" s="147">
        <v>170</v>
      </c>
      <c r="T14" s="147"/>
      <c r="U14" s="314" t="s">
        <v>3190</v>
      </c>
      <c r="V14" s="315"/>
      <c r="W14" s="315"/>
      <c r="X14" s="315"/>
      <c r="Y14" s="315"/>
      <c r="Z14" s="315"/>
      <c r="AA14" s="316"/>
    </row>
    <row r="15" spans="1:27">
      <c r="A15" s="1074"/>
      <c r="B15" s="371" t="s">
        <v>3191</v>
      </c>
      <c r="C15" s="372"/>
      <c r="D15" s="373"/>
      <c r="E15" s="419">
        <f>SUM(E6:E14)</f>
        <v>3760</v>
      </c>
      <c r="F15" s="148">
        <f>SUM(F6:F14)</f>
        <v>0</v>
      </c>
      <c r="G15" s="1033"/>
      <c r="H15" s="1034"/>
      <c r="I15" s="1034"/>
      <c r="J15" s="1034"/>
      <c r="K15" s="1034"/>
      <c r="L15" s="1034"/>
      <c r="M15" s="1035"/>
      <c r="N15" s="197"/>
      <c r="O15" s="1073"/>
      <c r="P15" s="309" t="s">
        <v>1673</v>
      </c>
      <c r="Q15" s="363">
        <v>2</v>
      </c>
      <c r="R15" s="364">
        <v>0</v>
      </c>
      <c r="S15" s="145">
        <v>400</v>
      </c>
      <c r="T15" s="145"/>
      <c r="U15" s="310" t="s">
        <v>3192</v>
      </c>
      <c r="V15" s="311"/>
      <c r="W15" s="311"/>
      <c r="X15" s="311"/>
      <c r="Y15" s="311"/>
      <c r="Z15" s="311"/>
      <c r="AA15" s="312"/>
    </row>
    <row r="16" spans="1:27" ht="11.25" customHeight="1">
      <c r="A16" s="1072" t="s">
        <v>2304</v>
      </c>
      <c r="B16" s="359" t="s">
        <v>1668</v>
      </c>
      <c r="C16" s="360">
        <v>1</v>
      </c>
      <c r="D16" s="361">
        <v>1</v>
      </c>
      <c r="E16" s="147">
        <v>660</v>
      </c>
      <c r="F16" s="147"/>
      <c r="G16" s="336" t="s">
        <v>3193</v>
      </c>
      <c r="H16" s="337"/>
      <c r="I16" s="337"/>
      <c r="J16" s="337"/>
      <c r="K16" s="337"/>
      <c r="L16" s="337"/>
      <c r="M16" s="338"/>
      <c r="N16" s="197"/>
      <c r="O16" s="1073"/>
      <c r="P16" s="309" t="s">
        <v>1673</v>
      </c>
      <c r="Q16" s="363">
        <v>3</v>
      </c>
      <c r="R16" s="364">
        <v>1</v>
      </c>
      <c r="S16" s="145">
        <v>430</v>
      </c>
      <c r="T16" s="145"/>
      <c r="U16" s="310" t="s">
        <v>3194</v>
      </c>
      <c r="V16" s="311"/>
      <c r="W16" s="311"/>
      <c r="X16" s="311"/>
      <c r="Y16" s="311"/>
      <c r="Z16" s="311"/>
      <c r="AA16" s="312"/>
    </row>
    <row r="17" spans="1:27">
      <c r="A17" s="1073"/>
      <c r="B17" s="362" t="s">
        <v>1668</v>
      </c>
      <c r="C17" s="363">
        <v>1</v>
      </c>
      <c r="D17" s="364">
        <v>2</v>
      </c>
      <c r="E17" s="145">
        <v>440</v>
      </c>
      <c r="F17" s="145"/>
      <c r="G17" s="329" t="s">
        <v>3195</v>
      </c>
      <c r="H17" s="330"/>
      <c r="I17" s="330"/>
      <c r="J17" s="330"/>
      <c r="K17" s="330"/>
      <c r="L17" s="330"/>
      <c r="M17" s="331"/>
      <c r="N17" s="197"/>
      <c r="O17" s="1073"/>
      <c r="P17" s="309" t="s">
        <v>1673</v>
      </c>
      <c r="Q17" s="363">
        <v>3</v>
      </c>
      <c r="R17" s="364">
        <v>2</v>
      </c>
      <c r="S17" s="145">
        <v>320</v>
      </c>
      <c r="T17" s="145"/>
      <c r="U17" s="310" t="s">
        <v>3196</v>
      </c>
      <c r="V17" s="311"/>
      <c r="W17" s="311"/>
      <c r="X17" s="311"/>
      <c r="Y17" s="311"/>
      <c r="Z17" s="311"/>
      <c r="AA17" s="312"/>
    </row>
    <row r="18" spans="1:27">
      <c r="A18" s="1073"/>
      <c r="B18" s="362" t="s">
        <v>1668</v>
      </c>
      <c r="C18" s="363">
        <v>2</v>
      </c>
      <c r="D18" s="364">
        <v>1</v>
      </c>
      <c r="E18" s="145">
        <v>350</v>
      </c>
      <c r="F18" s="145"/>
      <c r="G18" s="329" t="s">
        <v>3197</v>
      </c>
      <c r="H18" s="330"/>
      <c r="I18" s="330"/>
      <c r="J18" s="330"/>
      <c r="K18" s="330"/>
      <c r="L18" s="330"/>
      <c r="M18" s="331"/>
      <c r="N18" s="197"/>
      <c r="O18" s="1073"/>
      <c r="P18" s="309" t="s">
        <v>1673</v>
      </c>
      <c r="Q18" s="363">
        <v>3</v>
      </c>
      <c r="R18" s="364">
        <v>3</v>
      </c>
      <c r="S18" s="145">
        <v>310</v>
      </c>
      <c r="T18" s="145"/>
      <c r="U18" s="310" t="s">
        <v>3198</v>
      </c>
      <c r="V18" s="311"/>
      <c r="W18" s="311"/>
      <c r="X18" s="311"/>
      <c r="Y18" s="311"/>
      <c r="Z18" s="311"/>
      <c r="AA18" s="312"/>
    </row>
    <row r="19" spans="1:27">
      <c r="A19" s="1073"/>
      <c r="B19" s="362" t="s">
        <v>1668</v>
      </c>
      <c r="C19" s="363">
        <v>2</v>
      </c>
      <c r="D19" s="364">
        <v>2</v>
      </c>
      <c r="E19" s="145">
        <v>700</v>
      </c>
      <c r="F19" s="145"/>
      <c r="G19" s="329" t="s">
        <v>3199</v>
      </c>
      <c r="H19" s="330"/>
      <c r="I19" s="330"/>
      <c r="J19" s="330"/>
      <c r="K19" s="330"/>
      <c r="L19" s="330"/>
      <c r="M19" s="331"/>
      <c r="N19" s="197"/>
      <c r="O19" s="1073"/>
      <c r="P19" s="309" t="s">
        <v>1673</v>
      </c>
      <c r="Q19" s="363">
        <v>4</v>
      </c>
      <c r="R19" s="364">
        <v>0</v>
      </c>
      <c r="S19" s="145">
        <v>540</v>
      </c>
      <c r="T19" s="145"/>
      <c r="U19" s="310" t="s">
        <v>3200</v>
      </c>
      <c r="V19" s="311"/>
      <c r="W19" s="311"/>
      <c r="X19" s="311"/>
      <c r="Y19" s="311"/>
      <c r="Z19" s="311"/>
      <c r="AA19" s="312"/>
    </row>
    <row r="20" spans="1:27">
      <c r="A20" s="1073"/>
      <c r="B20" s="362" t="s">
        <v>1668</v>
      </c>
      <c r="C20" s="363">
        <v>3</v>
      </c>
      <c r="D20" s="364">
        <v>0</v>
      </c>
      <c r="E20" s="145">
        <v>850</v>
      </c>
      <c r="F20" s="145"/>
      <c r="G20" s="329" t="s">
        <v>3201</v>
      </c>
      <c r="H20" s="330"/>
      <c r="I20" s="330"/>
      <c r="J20" s="330"/>
      <c r="K20" s="330"/>
      <c r="L20" s="330"/>
      <c r="M20" s="331"/>
      <c r="N20" s="197"/>
      <c r="O20" s="1073"/>
      <c r="P20" s="309" t="s">
        <v>1673</v>
      </c>
      <c r="Q20" s="363">
        <v>5</v>
      </c>
      <c r="R20" s="364">
        <v>0</v>
      </c>
      <c r="S20" s="145">
        <v>520</v>
      </c>
      <c r="T20" s="145"/>
      <c r="U20" s="310" t="s">
        <v>3202</v>
      </c>
      <c r="V20" s="311"/>
      <c r="W20" s="311"/>
      <c r="X20" s="311"/>
      <c r="Y20" s="311"/>
      <c r="Z20" s="311"/>
      <c r="AA20" s="312"/>
    </row>
    <row r="21" spans="1:27">
      <c r="A21" s="1073"/>
      <c r="B21" s="362" t="s">
        <v>1668</v>
      </c>
      <c r="C21" s="363">
        <v>4</v>
      </c>
      <c r="D21" s="364">
        <v>0</v>
      </c>
      <c r="E21" s="145">
        <v>420</v>
      </c>
      <c r="F21" s="145"/>
      <c r="G21" s="329" t="s">
        <v>3203</v>
      </c>
      <c r="H21" s="330"/>
      <c r="I21" s="330"/>
      <c r="J21" s="330"/>
      <c r="K21" s="330"/>
      <c r="L21" s="330"/>
      <c r="M21" s="331"/>
      <c r="N21" s="197"/>
      <c r="O21" s="1073"/>
      <c r="P21" s="309" t="s">
        <v>1673</v>
      </c>
      <c r="Q21" s="363">
        <v>6</v>
      </c>
      <c r="R21" s="364">
        <v>0</v>
      </c>
      <c r="S21" s="145">
        <v>310</v>
      </c>
      <c r="T21" s="145"/>
      <c r="U21" s="310" t="s">
        <v>3204</v>
      </c>
      <c r="V21" s="311"/>
      <c r="W21" s="311"/>
      <c r="X21" s="311"/>
      <c r="Y21" s="311"/>
      <c r="Z21" s="311"/>
      <c r="AA21" s="312"/>
    </row>
    <row r="22" spans="1:27">
      <c r="A22" s="1073"/>
      <c r="B22" s="71" t="s">
        <v>1668</v>
      </c>
      <c r="C22" s="72">
        <v>5</v>
      </c>
      <c r="D22" s="73">
        <v>0</v>
      </c>
      <c r="E22" s="155">
        <v>50</v>
      </c>
      <c r="F22" s="155"/>
      <c r="G22" s="339" t="s">
        <v>3205</v>
      </c>
      <c r="H22" s="340"/>
      <c r="I22" s="340"/>
      <c r="J22" s="340"/>
      <c r="K22" s="340"/>
      <c r="L22" s="340"/>
      <c r="M22" s="341"/>
      <c r="N22" s="197"/>
      <c r="O22" s="1073"/>
      <c r="P22" s="309" t="s">
        <v>1673</v>
      </c>
      <c r="Q22" s="363">
        <v>7</v>
      </c>
      <c r="R22" s="364">
        <v>0</v>
      </c>
      <c r="S22" s="145">
        <v>550</v>
      </c>
      <c r="T22" s="145"/>
      <c r="U22" s="310" t="s">
        <v>3206</v>
      </c>
      <c r="V22" s="311"/>
      <c r="W22" s="311"/>
      <c r="X22" s="311"/>
      <c r="Y22" s="311"/>
      <c r="Z22" s="311"/>
      <c r="AA22" s="312"/>
    </row>
    <row r="23" spans="1:27">
      <c r="A23" s="1074"/>
      <c r="B23" s="371" t="s">
        <v>10</v>
      </c>
      <c r="C23" s="372"/>
      <c r="D23" s="373"/>
      <c r="E23" s="419">
        <f>SUM(E16:E22)</f>
        <v>3470</v>
      </c>
      <c r="F23" s="148">
        <f>SUM(F16:F22)</f>
        <v>0</v>
      </c>
      <c r="G23" s="1033"/>
      <c r="H23" s="1034"/>
      <c r="I23" s="1034"/>
      <c r="J23" s="1034"/>
      <c r="K23" s="1034"/>
      <c r="L23" s="1034"/>
      <c r="M23" s="1035"/>
      <c r="N23" s="197"/>
      <c r="O23" s="1073"/>
      <c r="P23" s="309" t="s">
        <v>1673</v>
      </c>
      <c r="Q23" s="363">
        <v>8</v>
      </c>
      <c r="R23" s="364">
        <v>0</v>
      </c>
      <c r="S23" s="145">
        <v>410</v>
      </c>
      <c r="T23" s="145"/>
      <c r="U23" s="310" t="s">
        <v>3207</v>
      </c>
      <c r="V23" s="311"/>
      <c r="W23" s="311"/>
      <c r="X23" s="311"/>
      <c r="Y23" s="311"/>
      <c r="Z23" s="311"/>
      <c r="AA23" s="312"/>
    </row>
    <row r="24" spans="1:27" ht="11.25" customHeight="1">
      <c r="A24" s="1072" t="s">
        <v>2305</v>
      </c>
      <c r="B24" s="359" t="s">
        <v>1669</v>
      </c>
      <c r="C24" s="360">
        <v>1</v>
      </c>
      <c r="D24" s="361">
        <v>0</v>
      </c>
      <c r="E24" s="147">
        <v>230</v>
      </c>
      <c r="F24" s="147"/>
      <c r="G24" s="336" t="s">
        <v>2306</v>
      </c>
      <c r="H24" s="337"/>
      <c r="I24" s="337"/>
      <c r="J24" s="337"/>
      <c r="K24" s="337"/>
      <c r="L24" s="337"/>
      <c r="M24" s="338"/>
      <c r="N24" s="197"/>
      <c r="O24" s="1073"/>
      <c r="P24" s="309" t="s">
        <v>1673</v>
      </c>
      <c r="Q24" s="363">
        <v>9</v>
      </c>
      <c r="R24" s="364">
        <v>0</v>
      </c>
      <c r="S24" s="145">
        <v>250</v>
      </c>
      <c r="T24" s="145"/>
      <c r="U24" s="310" t="s">
        <v>3208</v>
      </c>
      <c r="V24" s="311"/>
      <c r="W24" s="311"/>
      <c r="X24" s="311"/>
      <c r="Y24" s="311"/>
      <c r="Z24" s="311"/>
      <c r="AA24" s="312"/>
    </row>
    <row r="25" spans="1:27">
      <c r="A25" s="1073"/>
      <c r="B25" s="362" t="s">
        <v>1669</v>
      </c>
      <c r="C25" s="363">
        <v>2</v>
      </c>
      <c r="D25" s="364">
        <v>0</v>
      </c>
      <c r="E25" s="145">
        <v>500</v>
      </c>
      <c r="F25" s="145"/>
      <c r="G25" s="329" t="s">
        <v>3209</v>
      </c>
      <c r="H25" s="330"/>
      <c r="I25" s="330"/>
      <c r="J25" s="330"/>
      <c r="K25" s="330"/>
      <c r="L25" s="330"/>
      <c r="M25" s="331"/>
      <c r="N25" s="197"/>
      <c r="O25" s="1073"/>
      <c r="P25" s="309" t="s">
        <v>1673</v>
      </c>
      <c r="Q25" s="363">
        <v>10</v>
      </c>
      <c r="R25" s="364">
        <v>0</v>
      </c>
      <c r="S25" s="145">
        <v>410</v>
      </c>
      <c r="T25" s="145"/>
      <c r="U25" s="310" t="s">
        <v>3210</v>
      </c>
      <c r="V25" s="311"/>
      <c r="W25" s="311"/>
      <c r="X25" s="311"/>
      <c r="Y25" s="311"/>
      <c r="Z25" s="311"/>
      <c r="AA25" s="312"/>
    </row>
    <row r="26" spans="1:27">
      <c r="A26" s="1073"/>
      <c r="B26" s="362" t="s">
        <v>1669</v>
      </c>
      <c r="C26" s="363">
        <v>3</v>
      </c>
      <c r="D26" s="364">
        <v>0</v>
      </c>
      <c r="E26" s="145">
        <v>810</v>
      </c>
      <c r="F26" s="145"/>
      <c r="G26" s="329" t="s">
        <v>3211</v>
      </c>
      <c r="H26" s="330"/>
      <c r="I26" s="330"/>
      <c r="J26" s="330"/>
      <c r="K26" s="330"/>
      <c r="L26" s="330"/>
      <c r="M26" s="331"/>
      <c r="N26" s="197"/>
      <c r="O26" s="1073"/>
      <c r="P26" s="328" t="s">
        <v>1673</v>
      </c>
      <c r="Q26" s="72">
        <v>11</v>
      </c>
      <c r="R26" s="73">
        <v>0</v>
      </c>
      <c r="S26" s="155">
        <v>530</v>
      </c>
      <c r="T26" s="155"/>
      <c r="U26" s="320" t="s">
        <v>3212</v>
      </c>
      <c r="V26" s="321"/>
      <c r="W26" s="321"/>
      <c r="X26" s="321"/>
      <c r="Y26" s="321"/>
      <c r="Z26" s="321"/>
      <c r="AA26" s="322"/>
    </row>
    <row r="27" spans="1:27">
      <c r="A27" s="1073"/>
      <c r="B27" s="362" t="s">
        <v>1669</v>
      </c>
      <c r="C27" s="363">
        <v>4</v>
      </c>
      <c r="D27" s="364">
        <v>0</v>
      </c>
      <c r="E27" s="145">
        <v>470</v>
      </c>
      <c r="F27" s="145"/>
      <c r="G27" s="329" t="s">
        <v>3213</v>
      </c>
      <c r="H27" s="330"/>
      <c r="I27" s="330"/>
      <c r="J27" s="330"/>
      <c r="K27" s="330"/>
      <c r="L27" s="330"/>
      <c r="M27" s="331"/>
      <c r="N27" s="197"/>
      <c r="O27" s="1074"/>
      <c r="P27" s="313" t="s">
        <v>10</v>
      </c>
      <c r="Q27" s="305"/>
      <c r="R27" s="306"/>
      <c r="S27" s="419">
        <f>SUM(S14:S26)</f>
        <v>5150</v>
      </c>
      <c r="T27" s="148">
        <f>SUM(T14:T26)</f>
        <v>0</v>
      </c>
      <c r="U27" s="317"/>
      <c r="V27" s="318"/>
      <c r="W27" s="318"/>
      <c r="X27" s="318"/>
      <c r="Y27" s="318"/>
      <c r="Z27" s="318"/>
      <c r="AA27" s="319"/>
    </row>
    <row r="28" spans="1:27" ht="11.25" customHeight="1">
      <c r="A28" s="1073"/>
      <c r="B28" s="362" t="s">
        <v>1669</v>
      </c>
      <c r="C28" s="363">
        <v>5</v>
      </c>
      <c r="D28" s="364">
        <v>0</v>
      </c>
      <c r="E28" s="145">
        <v>460</v>
      </c>
      <c r="F28" s="145"/>
      <c r="G28" s="329" t="s">
        <v>3214</v>
      </c>
      <c r="H28" s="330"/>
      <c r="I28" s="330"/>
      <c r="J28" s="330"/>
      <c r="K28" s="330"/>
      <c r="L28" s="330"/>
      <c r="M28" s="331"/>
      <c r="N28" s="197"/>
      <c r="O28" s="1072" t="s">
        <v>2307</v>
      </c>
      <c r="P28" s="323" t="s">
        <v>1674</v>
      </c>
      <c r="Q28" s="360">
        <v>1</v>
      </c>
      <c r="R28" s="361">
        <v>0</v>
      </c>
      <c r="S28" s="147">
        <v>220</v>
      </c>
      <c r="T28" s="147"/>
      <c r="U28" s="314" t="s">
        <v>3215</v>
      </c>
      <c r="V28" s="315"/>
      <c r="W28" s="315"/>
      <c r="X28" s="315"/>
      <c r="Y28" s="315"/>
      <c r="Z28" s="315"/>
      <c r="AA28" s="316"/>
    </row>
    <row r="29" spans="1:27">
      <c r="A29" s="1073"/>
      <c r="B29" s="362" t="s">
        <v>1669</v>
      </c>
      <c r="C29" s="363">
        <v>6</v>
      </c>
      <c r="D29" s="364">
        <v>0</v>
      </c>
      <c r="E29" s="145">
        <v>500</v>
      </c>
      <c r="F29" s="145"/>
      <c r="G29" s="329" t="s">
        <v>3216</v>
      </c>
      <c r="H29" s="330"/>
      <c r="I29" s="330"/>
      <c r="J29" s="330"/>
      <c r="K29" s="330"/>
      <c r="L29" s="330"/>
      <c r="M29" s="331"/>
      <c r="N29" s="197"/>
      <c r="O29" s="1073"/>
      <c r="P29" s="309" t="s">
        <v>1674</v>
      </c>
      <c r="Q29" s="363">
        <v>2</v>
      </c>
      <c r="R29" s="364">
        <v>0</v>
      </c>
      <c r="S29" s="145">
        <v>540</v>
      </c>
      <c r="T29" s="145"/>
      <c r="U29" s="329" t="s">
        <v>3217</v>
      </c>
      <c r="V29" s="330"/>
      <c r="W29" s="330"/>
      <c r="X29" s="330"/>
      <c r="Y29" s="330"/>
      <c r="Z29" s="330"/>
      <c r="AA29" s="331"/>
    </row>
    <row r="30" spans="1:27">
      <c r="A30" s="1073"/>
      <c r="B30" s="362" t="s">
        <v>1669</v>
      </c>
      <c r="C30" s="363">
        <v>7</v>
      </c>
      <c r="D30" s="364">
        <v>0</v>
      </c>
      <c r="E30" s="145">
        <v>430</v>
      </c>
      <c r="F30" s="145"/>
      <c r="G30" s="329" t="s">
        <v>3218</v>
      </c>
      <c r="H30" s="330"/>
      <c r="I30" s="330"/>
      <c r="J30" s="330"/>
      <c r="K30" s="330"/>
      <c r="L30" s="330"/>
      <c r="M30" s="331"/>
      <c r="N30" s="197"/>
      <c r="O30" s="1073"/>
      <c r="P30" s="309" t="s">
        <v>1674</v>
      </c>
      <c r="Q30" s="363">
        <v>3</v>
      </c>
      <c r="R30" s="364">
        <v>0</v>
      </c>
      <c r="S30" s="145">
        <v>490</v>
      </c>
      <c r="T30" s="145"/>
      <c r="U30" s="329" t="s">
        <v>3219</v>
      </c>
      <c r="V30" s="330"/>
      <c r="W30" s="330"/>
      <c r="X30" s="330"/>
      <c r="Y30" s="330"/>
      <c r="Z30" s="330"/>
      <c r="AA30" s="331"/>
    </row>
    <row r="31" spans="1:27">
      <c r="A31" s="1073"/>
      <c r="B31" s="362" t="s">
        <v>1669</v>
      </c>
      <c r="C31" s="363">
        <v>8</v>
      </c>
      <c r="D31" s="364">
        <v>0</v>
      </c>
      <c r="E31" s="145">
        <v>320</v>
      </c>
      <c r="F31" s="145"/>
      <c r="G31" s="329" t="s">
        <v>3220</v>
      </c>
      <c r="H31" s="330"/>
      <c r="I31" s="330"/>
      <c r="J31" s="330"/>
      <c r="K31" s="330"/>
      <c r="L31" s="330"/>
      <c r="M31" s="331"/>
      <c r="N31" s="197"/>
      <c r="O31" s="1073"/>
      <c r="P31" s="309" t="s">
        <v>1674</v>
      </c>
      <c r="Q31" s="363">
        <v>4</v>
      </c>
      <c r="R31" s="364">
        <v>0</v>
      </c>
      <c r="S31" s="145">
        <v>410</v>
      </c>
      <c r="T31" s="145"/>
      <c r="U31" s="329" t="s">
        <v>3221</v>
      </c>
      <c r="V31" s="330"/>
      <c r="W31" s="330"/>
      <c r="X31" s="330"/>
      <c r="Y31" s="330"/>
      <c r="Z31" s="330"/>
      <c r="AA31" s="331"/>
    </row>
    <row r="32" spans="1:27">
      <c r="A32" s="1073"/>
      <c r="B32" s="71" t="s">
        <v>1669</v>
      </c>
      <c r="C32" s="72">
        <v>9</v>
      </c>
      <c r="D32" s="73">
        <v>0</v>
      </c>
      <c r="E32" s="155">
        <v>470</v>
      </c>
      <c r="F32" s="155"/>
      <c r="G32" s="339" t="s">
        <v>3222</v>
      </c>
      <c r="H32" s="340"/>
      <c r="I32" s="340"/>
      <c r="J32" s="340"/>
      <c r="K32" s="340"/>
      <c r="L32" s="340"/>
      <c r="M32" s="341"/>
      <c r="N32" s="197"/>
      <c r="O32" s="1073"/>
      <c r="P32" s="309" t="s">
        <v>1674</v>
      </c>
      <c r="Q32" s="363">
        <v>5</v>
      </c>
      <c r="R32" s="364">
        <v>0</v>
      </c>
      <c r="S32" s="145">
        <v>490</v>
      </c>
      <c r="T32" s="145"/>
      <c r="U32" s="329" t="s">
        <v>3223</v>
      </c>
      <c r="V32" s="330"/>
      <c r="W32" s="330"/>
      <c r="X32" s="330"/>
      <c r="Y32" s="330"/>
      <c r="Z32" s="330"/>
      <c r="AA32" s="331"/>
    </row>
    <row r="33" spans="1:27">
      <c r="A33" s="1074"/>
      <c r="B33" s="371" t="s">
        <v>10</v>
      </c>
      <c r="C33" s="372"/>
      <c r="D33" s="374"/>
      <c r="E33" s="419">
        <f>SUM(E24:E32)</f>
        <v>4190</v>
      </c>
      <c r="F33" s="148">
        <f>SUM(F24:F32)</f>
        <v>0</v>
      </c>
      <c r="G33" s="1033"/>
      <c r="H33" s="1034"/>
      <c r="I33" s="1034"/>
      <c r="J33" s="1034"/>
      <c r="K33" s="1034"/>
      <c r="L33" s="1034"/>
      <c r="M33" s="1035"/>
      <c r="N33" s="197"/>
      <c r="O33" s="1073"/>
      <c r="P33" s="309" t="s">
        <v>1674</v>
      </c>
      <c r="Q33" s="363">
        <v>6</v>
      </c>
      <c r="R33" s="364">
        <v>0</v>
      </c>
      <c r="S33" s="145">
        <v>310</v>
      </c>
      <c r="T33" s="145"/>
      <c r="U33" s="329" t="s">
        <v>3224</v>
      </c>
      <c r="V33" s="330"/>
      <c r="W33" s="330"/>
      <c r="X33" s="330"/>
      <c r="Y33" s="330"/>
      <c r="Z33" s="330"/>
      <c r="AA33" s="331"/>
    </row>
    <row r="34" spans="1:27" ht="11.25" customHeight="1">
      <c r="A34" s="1072" t="s">
        <v>2308</v>
      </c>
      <c r="B34" s="359" t="s">
        <v>1670</v>
      </c>
      <c r="C34" s="360">
        <v>1</v>
      </c>
      <c r="D34" s="361">
        <v>0</v>
      </c>
      <c r="E34" s="147">
        <v>380</v>
      </c>
      <c r="F34" s="147"/>
      <c r="G34" s="336" t="s">
        <v>3225</v>
      </c>
      <c r="H34" s="337"/>
      <c r="I34" s="337"/>
      <c r="J34" s="337"/>
      <c r="K34" s="337"/>
      <c r="L34" s="337"/>
      <c r="M34" s="338"/>
      <c r="N34" s="197"/>
      <c r="O34" s="1073"/>
      <c r="P34" s="309" t="s">
        <v>1674</v>
      </c>
      <c r="Q34" s="363">
        <v>7</v>
      </c>
      <c r="R34" s="364">
        <v>0</v>
      </c>
      <c r="S34" s="145">
        <v>310</v>
      </c>
      <c r="T34" s="145"/>
      <c r="U34" s="329" t="s">
        <v>3226</v>
      </c>
      <c r="V34" s="330"/>
      <c r="W34" s="330"/>
      <c r="X34" s="330"/>
      <c r="Y34" s="330"/>
      <c r="Z34" s="330"/>
      <c r="AA34" s="331"/>
    </row>
    <row r="35" spans="1:27">
      <c r="A35" s="1073"/>
      <c r="B35" s="362" t="s">
        <v>1670</v>
      </c>
      <c r="C35" s="363">
        <v>2</v>
      </c>
      <c r="D35" s="364">
        <v>0</v>
      </c>
      <c r="E35" s="145">
        <v>120</v>
      </c>
      <c r="F35" s="145"/>
      <c r="G35" s="329" t="s">
        <v>3227</v>
      </c>
      <c r="H35" s="330"/>
      <c r="I35" s="330"/>
      <c r="J35" s="330"/>
      <c r="K35" s="330"/>
      <c r="L35" s="330"/>
      <c r="M35" s="331"/>
      <c r="N35" s="197"/>
      <c r="O35" s="1073"/>
      <c r="P35" s="309" t="s">
        <v>1674</v>
      </c>
      <c r="Q35" s="363">
        <v>8</v>
      </c>
      <c r="R35" s="364">
        <v>0</v>
      </c>
      <c r="S35" s="145">
        <v>190</v>
      </c>
      <c r="T35" s="145"/>
      <c r="U35" s="329" t="s">
        <v>3228</v>
      </c>
      <c r="V35" s="330"/>
      <c r="W35" s="330"/>
      <c r="X35" s="330"/>
      <c r="Y35" s="330"/>
      <c r="Z35" s="330"/>
      <c r="AA35" s="331"/>
    </row>
    <row r="36" spans="1:27">
      <c r="A36" s="1073"/>
      <c r="B36" s="362" t="s">
        <v>1670</v>
      </c>
      <c r="C36" s="363">
        <v>3</v>
      </c>
      <c r="D36" s="364">
        <v>1</v>
      </c>
      <c r="E36" s="145">
        <v>250</v>
      </c>
      <c r="F36" s="145"/>
      <c r="G36" s="329" t="s">
        <v>3157</v>
      </c>
      <c r="H36" s="330"/>
      <c r="I36" s="330"/>
      <c r="J36" s="330"/>
      <c r="K36" s="330"/>
      <c r="L36" s="330"/>
      <c r="M36" s="331"/>
      <c r="N36" s="197"/>
      <c r="O36" s="1073"/>
      <c r="P36" s="309" t="s">
        <v>1674</v>
      </c>
      <c r="Q36" s="363">
        <v>9</v>
      </c>
      <c r="R36" s="364">
        <v>0</v>
      </c>
      <c r="S36" s="145">
        <v>530</v>
      </c>
      <c r="T36" s="145"/>
      <c r="U36" s="329" t="s">
        <v>3229</v>
      </c>
      <c r="V36" s="330"/>
      <c r="W36" s="330"/>
      <c r="X36" s="330"/>
      <c r="Y36" s="330"/>
      <c r="Z36" s="330"/>
      <c r="AA36" s="331"/>
    </row>
    <row r="37" spans="1:27">
      <c r="A37" s="1073"/>
      <c r="B37" s="362" t="s">
        <v>1670</v>
      </c>
      <c r="C37" s="363">
        <v>3</v>
      </c>
      <c r="D37" s="364">
        <v>2</v>
      </c>
      <c r="E37" s="145">
        <v>190</v>
      </c>
      <c r="F37" s="145"/>
      <c r="G37" s="329" t="s">
        <v>3156</v>
      </c>
      <c r="H37" s="330"/>
      <c r="I37" s="330"/>
      <c r="J37" s="330"/>
      <c r="K37" s="330"/>
      <c r="L37" s="330"/>
      <c r="M37" s="331"/>
      <c r="N37" s="197"/>
      <c r="O37" s="1073"/>
      <c r="P37" s="309" t="s">
        <v>1674</v>
      </c>
      <c r="Q37" s="363">
        <v>10</v>
      </c>
      <c r="R37" s="364">
        <v>0</v>
      </c>
      <c r="S37" s="145">
        <v>360</v>
      </c>
      <c r="T37" s="145"/>
      <c r="U37" s="329" t="s">
        <v>3230</v>
      </c>
      <c r="V37" s="330"/>
      <c r="W37" s="330"/>
      <c r="X37" s="330"/>
      <c r="Y37" s="330"/>
      <c r="Z37" s="330"/>
      <c r="AA37" s="331"/>
    </row>
    <row r="38" spans="1:27">
      <c r="A38" s="1073"/>
      <c r="B38" s="309" t="s">
        <v>1670</v>
      </c>
      <c r="C38" s="363">
        <v>4</v>
      </c>
      <c r="D38" s="364">
        <v>1</v>
      </c>
      <c r="E38" s="145">
        <v>270</v>
      </c>
      <c r="F38" s="145"/>
      <c r="G38" s="329" t="s">
        <v>3158</v>
      </c>
      <c r="H38" s="330"/>
      <c r="I38" s="330"/>
      <c r="J38" s="330"/>
      <c r="K38" s="330"/>
      <c r="L38" s="330"/>
      <c r="M38" s="331"/>
      <c r="N38" s="197"/>
      <c r="O38" s="1073"/>
      <c r="P38" s="328" t="s">
        <v>1674</v>
      </c>
      <c r="Q38" s="72">
        <v>12</v>
      </c>
      <c r="R38" s="73">
        <v>0</v>
      </c>
      <c r="S38" s="155">
        <v>390</v>
      </c>
      <c r="T38" s="155"/>
      <c r="U38" s="339" t="s">
        <v>3231</v>
      </c>
      <c r="V38" s="340"/>
      <c r="W38" s="340"/>
      <c r="X38" s="340"/>
      <c r="Y38" s="340"/>
      <c r="Z38" s="340"/>
      <c r="AA38" s="341"/>
    </row>
    <row r="39" spans="1:27">
      <c r="A39" s="1073"/>
      <c r="B39" s="309" t="s">
        <v>1670</v>
      </c>
      <c r="C39" s="363">
        <v>4</v>
      </c>
      <c r="D39" s="364">
        <v>2</v>
      </c>
      <c r="E39" s="145">
        <v>180</v>
      </c>
      <c r="F39" s="145"/>
      <c r="G39" s="329" t="s">
        <v>3159</v>
      </c>
      <c r="H39" s="330"/>
      <c r="I39" s="330"/>
      <c r="J39" s="330"/>
      <c r="K39" s="330"/>
      <c r="L39" s="330"/>
      <c r="M39" s="331"/>
      <c r="N39" s="197"/>
      <c r="O39" s="1074"/>
      <c r="P39" s="313" t="s">
        <v>10</v>
      </c>
      <c r="Q39" s="305"/>
      <c r="R39" s="306"/>
      <c r="S39" s="419">
        <f>SUM(S28:S38)</f>
        <v>4240</v>
      </c>
      <c r="T39" s="148">
        <f>SUM(T28:T38)</f>
        <v>0</v>
      </c>
      <c r="U39" s="325"/>
      <c r="V39" s="326"/>
      <c r="W39" s="326"/>
      <c r="X39" s="326"/>
      <c r="Y39" s="326"/>
      <c r="Z39" s="326"/>
      <c r="AA39" s="327"/>
    </row>
    <row r="40" spans="1:27" ht="11.25" customHeight="1">
      <c r="A40" s="1073"/>
      <c r="B40" s="309" t="s">
        <v>1670</v>
      </c>
      <c r="C40" s="363">
        <v>5</v>
      </c>
      <c r="D40" s="364">
        <v>0</v>
      </c>
      <c r="E40" s="145">
        <v>700</v>
      </c>
      <c r="F40" s="145"/>
      <c r="G40" s="329" t="s">
        <v>3232</v>
      </c>
      <c r="H40" s="330"/>
      <c r="I40" s="330"/>
      <c r="J40" s="330"/>
      <c r="K40" s="330"/>
      <c r="L40" s="330"/>
      <c r="M40" s="331"/>
      <c r="N40" s="197"/>
      <c r="O40" s="1072" t="s">
        <v>2309</v>
      </c>
      <c r="P40" s="323" t="s">
        <v>1675</v>
      </c>
      <c r="Q40" s="360">
        <v>1</v>
      </c>
      <c r="R40" s="361">
        <v>0</v>
      </c>
      <c r="S40" s="147">
        <v>370</v>
      </c>
      <c r="T40" s="147"/>
      <c r="U40" s="336" t="s">
        <v>3233</v>
      </c>
      <c r="V40" s="337"/>
      <c r="W40" s="337"/>
      <c r="X40" s="337"/>
      <c r="Y40" s="337"/>
      <c r="Z40" s="337"/>
      <c r="AA40" s="338"/>
    </row>
    <row r="41" spans="1:27">
      <c r="A41" s="1073"/>
      <c r="B41" s="309" t="s">
        <v>1670</v>
      </c>
      <c r="C41" s="363">
        <v>6</v>
      </c>
      <c r="D41" s="364">
        <v>0</v>
      </c>
      <c r="E41" s="145">
        <v>610</v>
      </c>
      <c r="F41" s="145"/>
      <c r="G41" s="310" t="s">
        <v>3234</v>
      </c>
      <c r="H41" s="311"/>
      <c r="I41" s="311"/>
      <c r="J41" s="311"/>
      <c r="K41" s="311"/>
      <c r="L41" s="311"/>
      <c r="M41" s="312"/>
      <c r="N41" s="197"/>
      <c r="O41" s="1073"/>
      <c r="P41" s="309" t="s">
        <v>1675</v>
      </c>
      <c r="Q41" s="363">
        <v>2</v>
      </c>
      <c r="R41" s="364">
        <v>0</v>
      </c>
      <c r="S41" s="145">
        <v>310</v>
      </c>
      <c r="T41" s="145"/>
      <c r="U41" s="329" t="s">
        <v>3235</v>
      </c>
      <c r="V41" s="330"/>
      <c r="W41" s="330"/>
      <c r="X41" s="330"/>
      <c r="Y41" s="330"/>
      <c r="Z41" s="330"/>
      <c r="AA41" s="331"/>
    </row>
    <row r="42" spans="1:27">
      <c r="A42" s="1073"/>
      <c r="B42" s="309" t="s">
        <v>1670</v>
      </c>
      <c r="C42" s="363">
        <v>7</v>
      </c>
      <c r="D42" s="364">
        <v>0</v>
      </c>
      <c r="E42" s="145">
        <v>610</v>
      </c>
      <c r="F42" s="145"/>
      <c r="G42" s="310" t="s">
        <v>3236</v>
      </c>
      <c r="H42" s="311"/>
      <c r="I42" s="311"/>
      <c r="J42" s="311"/>
      <c r="K42" s="311"/>
      <c r="L42" s="311"/>
      <c r="M42" s="312"/>
      <c r="N42" s="197"/>
      <c r="O42" s="1073"/>
      <c r="P42" s="309" t="s">
        <v>1675</v>
      </c>
      <c r="Q42" s="363">
        <v>3</v>
      </c>
      <c r="R42" s="364">
        <v>0</v>
      </c>
      <c r="S42" s="145">
        <v>330</v>
      </c>
      <c r="T42" s="145"/>
      <c r="U42" s="329" t="s">
        <v>3237</v>
      </c>
      <c r="V42" s="330"/>
      <c r="W42" s="330"/>
      <c r="X42" s="330"/>
      <c r="Y42" s="330"/>
      <c r="Z42" s="330"/>
      <c r="AA42" s="331"/>
    </row>
    <row r="43" spans="1:27">
      <c r="A43" s="1073"/>
      <c r="B43" s="309" t="s">
        <v>1670</v>
      </c>
      <c r="C43" s="363">
        <v>8</v>
      </c>
      <c r="D43" s="364">
        <v>0</v>
      </c>
      <c r="E43" s="155">
        <v>720</v>
      </c>
      <c r="F43" s="155"/>
      <c r="G43" s="320" t="s">
        <v>3238</v>
      </c>
      <c r="H43" s="321"/>
      <c r="I43" s="321"/>
      <c r="J43" s="321"/>
      <c r="K43" s="321"/>
      <c r="L43" s="321"/>
      <c r="M43" s="322"/>
      <c r="N43" s="197"/>
      <c r="O43" s="1073"/>
      <c r="P43" s="309" t="s">
        <v>1675</v>
      </c>
      <c r="Q43" s="363">
        <v>4</v>
      </c>
      <c r="R43" s="364">
        <v>0</v>
      </c>
      <c r="S43" s="145">
        <v>670</v>
      </c>
      <c r="T43" s="145"/>
      <c r="U43" s="329" t="s">
        <v>3239</v>
      </c>
      <c r="V43" s="330"/>
      <c r="W43" s="330"/>
      <c r="X43" s="330"/>
      <c r="Y43" s="330"/>
      <c r="Z43" s="330"/>
      <c r="AA43" s="331"/>
    </row>
    <row r="44" spans="1:27">
      <c r="A44" s="1074"/>
      <c r="B44" s="313" t="s">
        <v>10</v>
      </c>
      <c r="C44" s="305"/>
      <c r="D44" s="335"/>
      <c r="E44" s="419">
        <f>SUM(E34:E43)</f>
        <v>4030</v>
      </c>
      <c r="F44" s="148">
        <f>SUM(F34:F43)</f>
        <v>0</v>
      </c>
      <c r="G44" s="317"/>
      <c r="H44" s="318"/>
      <c r="I44" s="318"/>
      <c r="J44" s="318"/>
      <c r="K44" s="318"/>
      <c r="L44" s="318"/>
      <c r="M44" s="319"/>
      <c r="N44" s="197"/>
      <c r="O44" s="1073"/>
      <c r="P44" s="309" t="s">
        <v>1675</v>
      </c>
      <c r="Q44" s="363">
        <v>5</v>
      </c>
      <c r="R44" s="364">
        <v>0</v>
      </c>
      <c r="S44" s="145">
        <v>660</v>
      </c>
      <c r="T44" s="145"/>
      <c r="U44" s="329" t="s">
        <v>3240</v>
      </c>
      <c r="V44" s="330"/>
      <c r="W44" s="330"/>
      <c r="X44" s="330"/>
      <c r="Y44" s="330"/>
      <c r="Z44" s="330"/>
      <c r="AA44" s="331"/>
    </row>
    <row r="45" spans="1:27" ht="11.25" customHeight="1">
      <c r="A45" s="1072" t="s">
        <v>2310</v>
      </c>
      <c r="B45" s="309" t="s">
        <v>1671</v>
      </c>
      <c r="C45" s="363">
        <v>1</v>
      </c>
      <c r="D45" s="364">
        <v>0</v>
      </c>
      <c r="E45" s="147">
        <v>430</v>
      </c>
      <c r="F45" s="147"/>
      <c r="G45" s="314" t="s">
        <v>3160</v>
      </c>
      <c r="H45" s="315"/>
      <c r="I45" s="315"/>
      <c r="J45" s="315"/>
      <c r="K45" s="315"/>
      <c r="L45" s="315"/>
      <c r="M45" s="316"/>
      <c r="N45" s="197"/>
      <c r="O45" s="1073"/>
      <c r="P45" s="309" t="s">
        <v>1675</v>
      </c>
      <c r="Q45" s="363">
        <v>6</v>
      </c>
      <c r="R45" s="364">
        <v>0</v>
      </c>
      <c r="S45" s="145">
        <v>330</v>
      </c>
      <c r="T45" s="145"/>
      <c r="U45" s="329" t="s">
        <v>3241</v>
      </c>
      <c r="V45" s="330"/>
      <c r="W45" s="330"/>
      <c r="X45" s="330"/>
      <c r="Y45" s="330"/>
      <c r="Z45" s="330"/>
      <c r="AA45" s="331"/>
    </row>
    <row r="46" spans="1:27">
      <c r="A46" s="1073"/>
      <c r="B46" s="309" t="s">
        <v>1671</v>
      </c>
      <c r="C46" s="363">
        <v>2</v>
      </c>
      <c r="D46" s="364">
        <v>0</v>
      </c>
      <c r="E46" s="145">
        <v>550</v>
      </c>
      <c r="F46" s="145"/>
      <c r="G46" s="310" t="s">
        <v>3161</v>
      </c>
      <c r="H46" s="311"/>
      <c r="I46" s="311"/>
      <c r="J46" s="311"/>
      <c r="K46" s="311"/>
      <c r="L46" s="311"/>
      <c r="M46" s="312"/>
      <c r="N46" s="197"/>
      <c r="O46" s="1073"/>
      <c r="P46" s="309" t="s">
        <v>1675</v>
      </c>
      <c r="Q46" s="363">
        <v>7</v>
      </c>
      <c r="R46" s="364">
        <v>0</v>
      </c>
      <c r="S46" s="145">
        <v>490</v>
      </c>
      <c r="T46" s="145"/>
      <c r="U46" s="329" t="s">
        <v>3242</v>
      </c>
      <c r="V46" s="330"/>
      <c r="W46" s="330"/>
      <c r="X46" s="330"/>
      <c r="Y46" s="330"/>
      <c r="Z46" s="330"/>
      <c r="AA46" s="331"/>
    </row>
    <row r="47" spans="1:27">
      <c r="A47" s="1073"/>
      <c r="B47" s="309" t="s">
        <v>1671</v>
      </c>
      <c r="C47" s="363">
        <v>3</v>
      </c>
      <c r="D47" s="364">
        <v>1</v>
      </c>
      <c r="E47" s="145">
        <v>310</v>
      </c>
      <c r="F47" s="145"/>
      <c r="G47" s="310" t="s">
        <v>3243</v>
      </c>
      <c r="H47" s="311"/>
      <c r="I47" s="311"/>
      <c r="J47" s="311"/>
      <c r="K47" s="311"/>
      <c r="L47" s="311"/>
      <c r="M47" s="312"/>
      <c r="N47" s="197"/>
      <c r="O47" s="1073"/>
      <c r="P47" s="309" t="s">
        <v>1675</v>
      </c>
      <c r="Q47" s="363">
        <v>8</v>
      </c>
      <c r="R47" s="364">
        <v>0</v>
      </c>
      <c r="S47" s="145">
        <v>470</v>
      </c>
      <c r="T47" s="145"/>
      <c r="U47" s="329" t="s">
        <v>3244</v>
      </c>
      <c r="V47" s="330"/>
      <c r="W47" s="330"/>
      <c r="X47" s="330"/>
      <c r="Y47" s="330"/>
      <c r="Z47" s="330"/>
      <c r="AA47" s="331"/>
    </row>
    <row r="48" spans="1:27">
      <c r="A48" s="1073"/>
      <c r="B48" s="309" t="s">
        <v>1671</v>
      </c>
      <c r="C48" s="363">
        <v>3</v>
      </c>
      <c r="D48" s="364">
        <v>2</v>
      </c>
      <c r="E48" s="145">
        <v>200</v>
      </c>
      <c r="F48" s="145"/>
      <c r="G48" s="310" t="s">
        <v>3245</v>
      </c>
      <c r="H48" s="311"/>
      <c r="I48" s="311"/>
      <c r="J48" s="311"/>
      <c r="K48" s="311"/>
      <c r="L48" s="311"/>
      <c r="M48" s="312"/>
      <c r="N48" s="197"/>
      <c r="O48" s="1073"/>
      <c r="P48" s="309" t="s">
        <v>1675</v>
      </c>
      <c r="Q48" s="363">
        <v>9</v>
      </c>
      <c r="R48" s="364">
        <v>0</v>
      </c>
      <c r="S48" s="145">
        <v>380</v>
      </c>
      <c r="T48" s="145"/>
      <c r="U48" s="329" t="s">
        <v>3246</v>
      </c>
      <c r="V48" s="330"/>
      <c r="W48" s="330"/>
      <c r="X48" s="330"/>
      <c r="Y48" s="330"/>
      <c r="Z48" s="330"/>
      <c r="AA48" s="331"/>
    </row>
    <row r="49" spans="1:27">
      <c r="A49" s="1073"/>
      <c r="B49" s="309" t="s">
        <v>1671</v>
      </c>
      <c r="C49" s="363">
        <v>4</v>
      </c>
      <c r="D49" s="364">
        <v>0</v>
      </c>
      <c r="E49" s="145">
        <v>500</v>
      </c>
      <c r="F49" s="145"/>
      <c r="G49" s="310" t="s">
        <v>3162</v>
      </c>
      <c r="H49" s="311"/>
      <c r="I49" s="311"/>
      <c r="J49" s="311"/>
      <c r="K49" s="311"/>
      <c r="L49" s="311"/>
      <c r="M49" s="312"/>
      <c r="N49" s="197"/>
      <c r="O49" s="1073"/>
      <c r="P49" s="309" t="s">
        <v>1675</v>
      </c>
      <c r="Q49" s="363">
        <v>10</v>
      </c>
      <c r="R49" s="364">
        <v>0</v>
      </c>
      <c r="S49" s="145">
        <v>410</v>
      </c>
      <c r="T49" s="145"/>
      <c r="U49" s="329" t="s">
        <v>3247</v>
      </c>
      <c r="V49" s="330"/>
      <c r="W49" s="330"/>
      <c r="X49" s="330"/>
      <c r="Y49" s="330"/>
      <c r="Z49" s="330"/>
      <c r="AA49" s="331"/>
    </row>
    <row r="50" spans="1:27">
      <c r="A50" s="1073"/>
      <c r="B50" s="309" t="s">
        <v>1671</v>
      </c>
      <c r="C50" s="363">
        <v>5</v>
      </c>
      <c r="D50" s="364">
        <v>0</v>
      </c>
      <c r="E50" s="145">
        <v>380</v>
      </c>
      <c r="F50" s="145"/>
      <c r="G50" s="310" t="s">
        <v>3163</v>
      </c>
      <c r="H50" s="311"/>
      <c r="I50" s="311"/>
      <c r="J50" s="311"/>
      <c r="K50" s="311"/>
      <c r="L50" s="311"/>
      <c r="M50" s="312"/>
      <c r="N50" s="197"/>
      <c r="O50" s="1073"/>
      <c r="P50" s="309" t="s">
        <v>1675</v>
      </c>
      <c r="Q50" s="363">
        <v>11</v>
      </c>
      <c r="R50" s="364">
        <v>0</v>
      </c>
      <c r="S50" s="145">
        <v>540</v>
      </c>
      <c r="T50" s="145"/>
      <c r="U50" s="329" t="s">
        <v>3248</v>
      </c>
      <c r="V50" s="330"/>
      <c r="W50" s="330"/>
      <c r="X50" s="330"/>
      <c r="Y50" s="330"/>
      <c r="Z50" s="330"/>
      <c r="AA50" s="331"/>
    </row>
    <row r="51" spans="1:27">
      <c r="A51" s="1073"/>
      <c r="B51" s="309" t="s">
        <v>1671</v>
      </c>
      <c r="C51" s="363">
        <v>6</v>
      </c>
      <c r="D51" s="364">
        <v>0</v>
      </c>
      <c r="E51" s="145">
        <v>350</v>
      </c>
      <c r="F51" s="145"/>
      <c r="G51" s="310" t="s">
        <v>3164</v>
      </c>
      <c r="H51" s="311"/>
      <c r="I51" s="311"/>
      <c r="J51" s="311"/>
      <c r="K51" s="311"/>
      <c r="L51" s="311"/>
      <c r="M51" s="312"/>
      <c r="N51" s="197"/>
      <c r="O51" s="1073"/>
      <c r="P51" s="328" t="s">
        <v>1675</v>
      </c>
      <c r="Q51" s="72">
        <v>13</v>
      </c>
      <c r="R51" s="73">
        <v>0</v>
      </c>
      <c r="S51" s="176">
        <v>380</v>
      </c>
      <c r="T51" s="176"/>
      <c r="U51" s="339" t="s">
        <v>3249</v>
      </c>
      <c r="V51" s="340"/>
      <c r="W51" s="340"/>
      <c r="X51" s="340"/>
      <c r="Y51" s="340"/>
      <c r="Z51" s="340"/>
      <c r="AA51" s="341"/>
    </row>
    <row r="52" spans="1:27">
      <c r="A52" s="1073"/>
      <c r="B52" s="309" t="s">
        <v>1671</v>
      </c>
      <c r="C52" s="363">
        <v>7</v>
      </c>
      <c r="D52" s="364">
        <v>1</v>
      </c>
      <c r="E52" s="145">
        <v>220</v>
      </c>
      <c r="F52" s="145"/>
      <c r="G52" s="310" t="s">
        <v>3276</v>
      </c>
      <c r="H52" s="311"/>
      <c r="I52" s="311"/>
      <c r="J52" s="311"/>
      <c r="K52" s="311"/>
      <c r="L52" s="311"/>
      <c r="M52" s="312"/>
      <c r="N52" s="197"/>
      <c r="O52" s="1074"/>
      <c r="P52" s="313" t="s">
        <v>10</v>
      </c>
      <c r="Q52" s="305"/>
      <c r="R52" s="306"/>
      <c r="S52" s="419">
        <f>SUM(S40:S51)</f>
        <v>5340</v>
      </c>
      <c r="T52" s="148">
        <f>SUM(T40:T51)</f>
        <v>0</v>
      </c>
      <c r="U52" s="325"/>
      <c r="V52" s="326"/>
      <c r="W52" s="326"/>
      <c r="X52" s="326"/>
      <c r="Y52" s="326"/>
      <c r="Z52" s="326"/>
      <c r="AA52" s="327"/>
    </row>
    <row r="53" spans="1:27" ht="11.25" customHeight="1">
      <c r="A53" s="1073"/>
      <c r="B53" s="309" t="s">
        <v>1671</v>
      </c>
      <c r="C53" s="363">
        <v>7</v>
      </c>
      <c r="D53" s="364">
        <v>2</v>
      </c>
      <c r="E53" s="145">
        <v>190</v>
      </c>
      <c r="F53" s="145"/>
      <c r="G53" s="310" t="s">
        <v>3250</v>
      </c>
      <c r="H53" s="311"/>
      <c r="I53" s="311"/>
      <c r="J53" s="311"/>
      <c r="K53" s="311"/>
      <c r="L53" s="311"/>
      <c r="M53" s="312"/>
      <c r="N53" s="197"/>
      <c r="O53" s="1072" t="s">
        <v>2311</v>
      </c>
      <c r="P53" s="309" t="s">
        <v>1676</v>
      </c>
      <c r="Q53" s="363">
        <v>1</v>
      </c>
      <c r="R53" s="364">
        <v>0</v>
      </c>
      <c r="S53" s="147">
        <v>510</v>
      </c>
      <c r="T53" s="147"/>
      <c r="U53" s="336" t="s">
        <v>3251</v>
      </c>
      <c r="V53" s="337"/>
      <c r="W53" s="337"/>
      <c r="X53" s="337"/>
      <c r="Y53" s="337"/>
      <c r="Z53" s="337"/>
      <c r="AA53" s="338"/>
    </row>
    <row r="54" spans="1:27">
      <c r="A54" s="1073"/>
      <c r="B54" s="309" t="s">
        <v>1671</v>
      </c>
      <c r="C54" s="363">
        <v>8</v>
      </c>
      <c r="D54" s="364">
        <v>1</v>
      </c>
      <c r="E54" s="145">
        <v>280</v>
      </c>
      <c r="F54" s="145"/>
      <c r="G54" s="310" t="s">
        <v>3252</v>
      </c>
      <c r="H54" s="311"/>
      <c r="I54" s="311"/>
      <c r="J54" s="311"/>
      <c r="K54" s="311"/>
      <c r="L54" s="311"/>
      <c r="M54" s="312"/>
      <c r="N54" s="197"/>
      <c r="O54" s="1073"/>
      <c r="P54" s="309" t="s">
        <v>1676</v>
      </c>
      <c r="Q54" s="363">
        <v>2</v>
      </c>
      <c r="R54" s="364">
        <v>0</v>
      </c>
      <c r="S54" s="145">
        <v>440</v>
      </c>
      <c r="T54" s="145"/>
      <c r="U54" s="329" t="s">
        <v>3253</v>
      </c>
      <c r="V54" s="330"/>
      <c r="W54" s="330"/>
      <c r="X54" s="330"/>
      <c r="Y54" s="330"/>
      <c r="Z54" s="330"/>
      <c r="AA54" s="331"/>
    </row>
    <row r="55" spans="1:27">
      <c r="A55" s="1073"/>
      <c r="B55" s="309" t="s">
        <v>1671</v>
      </c>
      <c r="C55" s="363">
        <v>8</v>
      </c>
      <c r="D55" s="364">
        <v>2</v>
      </c>
      <c r="E55" s="145">
        <v>220</v>
      </c>
      <c r="F55" s="145"/>
      <c r="G55" s="310" t="s">
        <v>3254</v>
      </c>
      <c r="H55" s="311"/>
      <c r="I55" s="311"/>
      <c r="J55" s="311"/>
      <c r="K55" s="311"/>
      <c r="L55" s="311"/>
      <c r="M55" s="312"/>
      <c r="N55" s="197"/>
      <c r="O55" s="1073"/>
      <c r="P55" s="309" t="s">
        <v>1676</v>
      </c>
      <c r="Q55" s="363">
        <v>3</v>
      </c>
      <c r="R55" s="364">
        <v>0</v>
      </c>
      <c r="S55" s="145">
        <v>220</v>
      </c>
      <c r="T55" s="145"/>
      <c r="U55" s="329" t="s">
        <v>3255</v>
      </c>
      <c r="V55" s="330"/>
      <c r="W55" s="330"/>
      <c r="X55" s="330"/>
      <c r="Y55" s="330"/>
      <c r="Z55" s="330"/>
      <c r="AA55" s="331"/>
    </row>
    <row r="56" spans="1:27">
      <c r="A56" s="1073"/>
      <c r="B56" s="309" t="s">
        <v>1671</v>
      </c>
      <c r="C56" s="363">
        <v>9</v>
      </c>
      <c r="D56" s="364">
        <v>0</v>
      </c>
      <c r="E56" s="145">
        <v>400</v>
      </c>
      <c r="F56" s="145"/>
      <c r="G56" s="310" t="s">
        <v>3165</v>
      </c>
      <c r="H56" s="311"/>
      <c r="I56" s="311"/>
      <c r="J56" s="311"/>
      <c r="K56" s="311"/>
      <c r="L56" s="311"/>
      <c r="M56" s="312"/>
      <c r="N56" s="197"/>
      <c r="O56" s="1073"/>
      <c r="P56" s="309" t="s">
        <v>1676</v>
      </c>
      <c r="Q56" s="363">
        <v>4</v>
      </c>
      <c r="R56" s="364">
        <v>0</v>
      </c>
      <c r="S56" s="145">
        <v>390</v>
      </c>
      <c r="T56" s="145"/>
      <c r="U56" s="329" t="s">
        <v>3256</v>
      </c>
      <c r="V56" s="330"/>
      <c r="W56" s="330"/>
      <c r="X56" s="330"/>
      <c r="Y56" s="330"/>
      <c r="Z56" s="330"/>
      <c r="AA56" s="331"/>
    </row>
    <row r="57" spans="1:27">
      <c r="A57" s="1073"/>
      <c r="B57" s="309" t="s">
        <v>1671</v>
      </c>
      <c r="C57" s="363">
        <v>10</v>
      </c>
      <c r="D57" s="364">
        <v>0</v>
      </c>
      <c r="E57" s="145">
        <v>390</v>
      </c>
      <c r="F57" s="145"/>
      <c r="G57" s="310" t="s">
        <v>3166</v>
      </c>
      <c r="H57" s="311"/>
      <c r="I57" s="311"/>
      <c r="J57" s="311"/>
      <c r="K57" s="311"/>
      <c r="L57" s="311"/>
      <c r="M57" s="312"/>
      <c r="N57" s="197"/>
      <c r="O57" s="1073"/>
      <c r="P57" s="309" t="s">
        <v>1676</v>
      </c>
      <c r="Q57" s="363">
        <v>5</v>
      </c>
      <c r="R57" s="364">
        <v>0</v>
      </c>
      <c r="S57" s="145">
        <v>420</v>
      </c>
      <c r="T57" s="145"/>
      <c r="U57" s="329" t="s">
        <v>3257</v>
      </c>
      <c r="V57" s="330"/>
      <c r="W57" s="330"/>
      <c r="X57" s="330"/>
      <c r="Y57" s="330"/>
      <c r="Z57" s="330"/>
      <c r="AA57" s="331"/>
    </row>
    <row r="58" spans="1:27">
      <c r="A58" s="1073"/>
      <c r="B58" s="309" t="s">
        <v>1671</v>
      </c>
      <c r="C58" s="363">
        <v>11</v>
      </c>
      <c r="D58" s="364">
        <v>0</v>
      </c>
      <c r="E58" s="145">
        <v>180</v>
      </c>
      <c r="F58" s="145"/>
      <c r="G58" s="310" t="s">
        <v>3167</v>
      </c>
      <c r="H58" s="311"/>
      <c r="I58" s="311"/>
      <c r="J58" s="311"/>
      <c r="K58" s="311"/>
      <c r="L58" s="311"/>
      <c r="M58" s="312"/>
      <c r="N58" s="197"/>
      <c r="O58" s="1073"/>
      <c r="P58" s="309" t="s">
        <v>1676</v>
      </c>
      <c r="Q58" s="363">
        <v>6</v>
      </c>
      <c r="R58" s="364">
        <v>0</v>
      </c>
      <c r="S58" s="145">
        <v>420</v>
      </c>
      <c r="T58" s="145"/>
      <c r="U58" s="329" t="s">
        <v>3258</v>
      </c>
      <c r="V58" s="330"/>
      <c r="W58" s="330"/>
      <c r="X58" s="330"/>
      <c r="Y58" s="330"/>
      <c r="Z58" s="330"/>
      <c r="AA58" s="331"/>
    </row>
    <row r="59" spans="1:27">
      <c r="A59" s="1073"/>
      <c r="B59" s="309" t="s">
        <v>1671</v>
      </c>
      <c r="C59" s="363">
        <v>12</v>
      </c>
      <c r="D59" s="364">
        <v>0</v>
      </c>
      <c r="E59" s="155">
        <v>220</v>
      </c>
      <c r="F59" s="145"/>
      <c r="G59" s="320" t="s">
        <v>3168</v>
      </c>
      <c r="H59" s="321"/>
      <c r="I59" s="321"/>
      <c r="J59" s="321"/>
      <c r="K59" s="321"/>
      <c r="L59" s="321"/>
      <c r="M59" s="322"/>
      <c r="N59" s="197"/>
      <c r="O59" s="1073"/>
      <c r="P59" s="309" t="s">
        <v>1676</v>
      </c>
      <c r="Q59" s="363">
        <v>7</v>
      </c>
      <c r="R59" s="364">
        <v>0</v>
      </c>
      <c r="S59" s="145">
        <v>240</v>
      </c>
      <c r="T59" s="145"/>
      <c r="U59" s="310" t="s">
        <v>3259</v>
      </c>
      <c r="V59" s="311"/>
      <c r="W59" s="311"/>
      <c r="X59" s="311"/>
      <c r="Y59" s="311"/>
      <c r="Z59" s="311"/>
      <c r="AA59" s="312"/>
    </row>
    <row r="60" spans="1:27">
      <c r="A60" s="1074"/>
      <c r="B60" s="313" t="s">
        <v>10</v>
      </c>
      <c r="C60" s="305"/>
      <c r="D60" s="335"/>
      <c r="E60" s="419">
        <f>SUM(E45:E59)</f>
        <v>4820</v>
      </c>
      <c r="F60" s="148">
        <f>SUM(F45:F59)</f>
        <v>0</v>
      </c>
      <c r="G60" s="317"/>
      <c r="H60" s="318"/>
      <c r="I60" s="318"/>
      <c r="J60" s="318"/>
      <c r="K60" s="318"/>
      <c r="L60" s="318"/>
      <c r="M60" s="319"/>
      <c r="N60" s="197"/>
      <c r="O60" s="1073"/>
      <c r="P60" s="309" t="s">
        <v>1676</v>
      </c>
      <c r="Q60" s="363">
        <v>8</v>
      </c>
      <c r="R60" s="364">
        <v>0</v>
      </c>
      <c r="S60" s="145">
        <v>350</v>
      </c>
      <c r="T60" s="145"/>
      <c r="U60" s="310" t="s">
        <v>3260</v>
      </c>
      <c r="V60" s="311"/>
      <c r="W60" s="311"/>
      <c r="X60" s="311"/>
      <c r="Y60" s="311"/>
      <c r="Z60" s="311"/>
      <c r="AA60" s="312"/>
    </row>
    <row r="61" spans="1:27" ht="11.25" customHeight="1">
      <c r="A61" s="1072" t="s">
        <v>2302</v>
      </c>
      <c r="B61" s="323" t="s">
        <v>1672</v>
      </c>
      <c r="C61" s="360">
        <v>1</v>
      </c>
      <c r="D61" s="361">
        <v>0</v>
      </c>
      <c r="E61" s="147">
        <v>270</v>
      </c>
      <c r="F61" s="147"/>
      <c r="G61" s="314" t="s">
        <v>3261</v>
      </c>
      <c r="H61" s="315"/>
      <c r="I61" s="315"/>
      <c r="J61" s="315"/>
      <c r="K61" s="315"/>
      <c r="L61" s="315"/>
      <c r="M61" s="316"/>
      <c r="N61" s="197"/>
      <c r="O61" s="1073"/>
      <c r="P61" s="309" t="s">
        <v>1676</v>
      </c>
      <c r="Q61" s="363">
        <v>9</v>
      </c>
      <c r="R61" s="364">
        <v>0</v>
      </c>
      <c r="S61" s="145">
        <v>610</v>
      </c>
      <c r="T61" s="145"/>
      <c r="U61" s="329" t="s">
        <v>3262</v>
      </c>
      <c r="V61" s="330"/>
      <c r="W61" s="330"/>
      <c r="X61" s="330"/>
      <c r="Y61" s="330"/>
      <c r="Z61" s="330"/>
      <c r="AA61" s="331"/>
    </row>
    <row r="62" spans="1:27">
      <c r="A62" s="1073"/>
      <c r="B62" s="309" t="s">
        <v>1672</v>
      </c>
      <c r="C62" s="363">
        <v>2</v>
      </c>
      <c r="D62" s="364">
        <v>0</v>
      </c>
      <c r="E62" s="145">
        <v>370</v>
      </c>
      <c r="F62" s="145"/>
      <c r="G62" s="310" t="s">
        <v>3263</v>
      </c>
      <c r="H62" s="311"/>
      <c r="I62" s="311"/>
      <c r="J62" s="311"/>
      <c r="K62" s="311"/>
      <c r="L62" s="311"/>
      <c r="M62" s="312"/>
      <c r="N62" s="197"/>
      <c r="O62" s="1073"/>
      <c r="P62" s="309" t="s">
        <v>1676</v>
      </c>
      <c r="Q62" s="363">
        <v>10</v>
      </c>
      <c r="R62" s="364">
        <v>0</v>
      </c>
      <c r="S62" s="145">
        <v>460</v>
      </c>
      <c r="T62" s="145"/>
      <c r="U62" s="329" t="s">
        <v>3264</v>
      </c>
      <c r="V62" s="330"/>
      <c r="W62" s="330"/>
      <c r="X62" s="330"/>
      <c r="Y62" s="330"/>
      <c r="Z62" s="330"/>
      <c r="AA62" s="331"/>
    </row>
    <row r="63" spans="1:27">
      <c r="A63" s="1073"/>
      <c r="B63" s="309" t="s">
        <v>1672</v>
      </c>
      <c r="C63" s="363">
        <v>3</v>
      </c>
      <c r="D63" s="364">
        <v>0</v>
      </c>
      <c r="E63" s="145">
        <v>410</v>
      </c>
      <c r="F63" s="145"/>
      <c r="G63" s="310" t="s">
        <v>3265</v>
      </c>
      <c r="H63" s="311"/>
      <c r="I63" s="311"/>
      <c r="J63" s="311"/>
      <c r="K63" s="311"/>
      <c r="L63" s="311"/>
      <c r="M63" s="312"/>
      <c r="N63" s="197"/>
      <c r="O63" s="1073"/>
      <c r="P63" s="309" t="s">
        <v>1676</v>
      </c>
      <c r="Q63" s="363">
        <v>11</v>
      </c>
      <c r="R63" s="364">
        <v>0</v>
      </c>
      <c r="S63" s="145">
        <v>250</v>
      </c>
      <c r="T63" s="145"/>
      <c r="U63" s="329" t="s">
        <v>3266</v>
      </c>
      <c r="V63" s="330"/>
      <c r="W63" s="330"/>
      <c r="X63" s="330"/>
      <c r="Y63" s="330"/>
      <c r="Z63" s="330"/>
      <c r="AA63" s="331"/>
    </row>
    <row r="64" spans="1:27">
      <c r="A64" s="1073"/>
      <c r="B64" s="309" t="s">
        <v>1672</v>
      </c>
      <c r="C64" s="363">
        <v>4</v>
      </c>
      <c r="D64" s="364">
        <v>1</v>
      </c>
      <c r="E64" s="145">
        <v>200</v>
      </c>
      <c r="F64" s="145"/>
      <c r="G64" s="310" t="s">
        <v>3267</v>
      </c>
      <c r="H64" s="311"/>
      <c r="I64" s="311"/>
      <c r="J64" s="311"/>
      <c r="K64" s="311"/>
      <c r="L64" s="311"/>
      <c r="M64" s="312"/>
      <c r="N64" s="197"/>
      <c r="O64" s="1073"/>
      <c r="P64" s="309" t="s">
        <v>1676</v>
      </c>
      <c r="Q64" s="363">
        <v>12</v>
      </c>
      <c r="R64" s="364">
        <v>0</v>
      </c>
      <c r="S64" s="145">
        <v>530</v>
      </c>
      <c r="T64" s="145"/>
      <c r="U64" s="329" t="s">
        <v>3268</v>
      </c>
      <c r="V64" s="330"/>
      <c r="W64" s="330"/>
      <c r="X64" s="330"/>
      <c r="Y64" s="330"/>
      <c r="Z64" s="330"/>
      <c r="AA64" s="331"/>
    </row>
    <row r="65" spans="1:27">
      <c r="A65" s="1073"/>
      <c r="B65" s="309" t="s">
        <v>1672</v>
      </c>
      <c r="C65" s="363">
        <v>4</v>
      </c>
      <c r="D65" s="364">
        <v>2</v>
      </c>
      <c r="E65" s="145">
        <v>110</v>
      </c>
      <c r="F65" s="145"/>
      <c r="G65" s="310" t="s">
        <v>3269</v>
      </c>
      <c r="H65" s="311"/>
      <c r="I65" s="311"/>
      <c r="J65" s="311"/>
      <c r="K65" s="311"/>
      <c r="L65" s="311"/>
      <c r="M65" s="312"/>
      <c r="O65" s="1073"/>
      <c r="P65" s="309" t="s">
        <v>1676</v>
      </c>
      <c r="Q65" s="363">
        <v>13</v>
      </c>
      <c r="R65" s="364">
        <v>0</v>
      </c>
      <c r="S65" s="145">
        <v>480</v>
      </c>
      <c r="T65" s="145"/>
      <c r="U65" s="329" t="s">
        <v>3270</v>
      </c>
      <c r="V65" s="330"/>
      <c r="W65" s="330"/>
      <c r="X65" s="330"/>
      <c r="Y65" s="330"/>
      <c r="Z65" s="330"/>
      <c r="AA65" s="331"/>
    </row>
    <row r="66" spans="1:27" ht="12">
      <c r="A66" s="1073"/>
      <c r="B66" s="309" t="s">
        <v>1672</v>
      </c>
      <c r="C66" s="363">
        <v>5</v>
      </c>
      <c r="D66" s="364">
        <v>0</v>
      </c>
      <c r="E66" s="145">
        <v>330</v>
      </c>
      <c r="F66" s="145"/>
      <c r="G66" s="310" t="s">
        <v>3271</v>
      </c>
      <c r="H66" s="311"/>
      <c r="I66" s="311"/>
      <c r="J66" s="311"/>
      <c r="K66" s="311"/>
      <c r="L66" s="311"/>
      <c r="M66" s="312"/>
      <c r="N66" s="308"/>
      <c r="O66" s="1073"/>
      <c r="P66" s="309" t="s">
        <v>1676</v>
      </c>
      <c r="Q66" s="363">
        <v>14</v>
      </c>
      <c r="R66" s="364">
        <v>0</v>
      </c>
      <c r="S66" s="145">
        <v>250</v>
      </c>
      <c r="T66" s="145"/>
      <c r="U66" s="329" t="s">
        <v>3272</v>
      </c>
      <c r="V66" s="330"/>
      <c r="W66" s="330"/>
      <c r="X66" s="330"/>
      <c r="Y66" s="330"/>
      <c r="Z66" s="330"/>
      <c r="AA66" s="331"/>
    </row>
    <row r="67" spans="1:27" ht="12">
      <c r="A67" s="1073"/>
      <c r="B67" s="309" t="s">
        <v>1672</v>
      </c>
      <c r="C67" s="363">
        <v>6</v>
      </c>
      <c r="D67" s="364">
        <v>1</v>
      </c>
      <c r="E67" s="145">
        <v>220</v>
      </c>
      <c r="F67" s="145"/>
      <c r="G67" s="310" t="s">
        <v>3273</v>
      </c>
      <c r="H67" s="311"/>
      <c r="I67" s="311"/>
      <c r="J67" s="311"/>
      <c r="K67" s="311"/>
      <c r="L67" s="311"/>
      <c r="M67" s="312"/>
      <c r="N67" s="308"/>
      <c r="O67" s="1073"/>
      <c r="P67" s="309" t="s">
        <v>1676</v>
      </c>
      <c r="Q67" s="363">
        <v>15</v>
      </c>
      <c r="R67" s="364">
        <v>0</v>
      </c>
      <c r="S67" s="155">
        <v>590</v>
      </c>
      <c r="T67" s="155"/>
      <c r="U67" s="329" t="s">
        <v>3274</v>
      </c>
      <c r="V67" s="330"/>
      <c r="W67" s="330"/>
      <c r="X67" s="330"/>
      <c r="Y67" s="330"/>
      <c r="Z67" s="330"/>
      <c r="AA67" s="331"/>
    </row>
    <row r="68" spans="1:27" ht="12">
      <c r="A68" s="1074"/>
      <c r="B68" s="328" t="s">
        <v>1672</v>
      </c>
      <c r="C68" s="72">
        <v>6</v>
      </c>
      <c r="D68" s="73">
        <v>2</v>
      </c>
      <c r="E68" s="155">
        <v>220</v>
      </c>
      <c r="F68" s="155"/>
      <c r="G68" s="320" t="s">
        <v>3277</v>
      </c>
      <c r="H68" s="321"/>
      <c r="I68" s="321"/>
      <c r="J68" s="321"/>
      <c r="K68" s="321"/>
      <c r="L68" s="321"/>
      <c r="M68" s="322"/>
      <c r="N68" s="308"/>
      <c r="O68" s="1074"/>
      <c r="P68" s="313" t="s">
        <v>10</v>
      </c>
      <c r="Q68" s="305"/>
      <c r="R68" s="306"/>
      <c r="S68" s="419">
        <f>SUM(S53:S67)</f>
        <v>6160</v>
      </c>
      <c r="T68" s="148">
        <f>SUM(T53:T67)</f>
        <v>0</v>
      </c>
      <c r="U68" s="317"/>
      <c r="V68" s="318"/>
      <c r="W68" s="318"/>
      <c r="X68" s="318"/>
      <c r="Y68" s="318"/>
      <c r="Z68" s="318"/>
      <c r="AA68" s="319"/>
    </row>
    <row r="69" spans="1:27" ht="12">
      <c r="N69" s="308"/>
      <c r="O69" s="144" t="s">
        <v>2312</v>
      </c>
      <c r="P69" s="318"/>
      <c r="Q69" s="318"/>
      <c r="R69" s="319"/>
      <c r="S69" s="433">
        <f>SUM(E15,E23,E33,E44,E60,S13,S27,S39,S52,S68)</f>
        <v>45620</v>
      </c>
      <c r="T69" s="156">
        <f>SUM(F15,F23,F33,F44,F60,T13,T27,T39,T52,T68)</f>
        <v>0</v>
      </c>
    </row>
    <row r="70" spans="1:27" ht="12"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</row>
    <row r="71" spans="1:27" ht="12">
      <c r="A71" s="1071" t="s">
        <v>28</v>
      </c>
      <c r="B71" s="1071"/>
      <c r="C71" s="1071"/>
      <c r="D71" s="1071"/>
      <c r="E71" s="1071"/>
      <c r="F71" s="1071"/>
      <c r="G71" s="1071"/>
      <c r="H71" s="1071"/>
      <c r="I71" s="1071"/>
      <c r="J71" s="1071"/>
      <c r="K71" s="1071"/>
      <c r="L71" s="1071"/>
      <c r="M71" s="1071"/>
      <c r="N71" s="1071"/>
      <c r="O71" s="1071"/>
      <c r="P71" s="1071"/>
      <c r="Q71" s="1071"/>
      <c r="R71" s="1071"/>
      <c r="S71" s="1071"/>
      <c r="T71" s="1071"/>
      <c r="U71" s="1071"/>
      <c r="V71" s="1071"/>
      <c r="W71" s="1071"/>
      <c r="X71" s="1071"/>
      <c r="Y71" s="1071"/>
      <c r="Z71" s="1071"/>
      <c r="AA71" s="1071"/>
    </row>
  </sheetData>
  <mergeCells count="36">
    <mergeCell ref="A71:AA71"/>
    <mergeCell ref="D1:W1"/>
    <mergeCell ref="H2:I2"/>
    <mergeCell ref="K2:M2"/>
    <mergeCell ref="A4:S4"/>
    <mergeCell ref="O6:O13"/>
    <mergeCell ref="O14:O27"/>
    <mergeCell ref="O28:O39"/>
    <mergeCell ref="A34:A44"/>
    <mergeCell ref="O40:O52"/>
    <mergeCell ref="A45:A60"/>
    <mergeCell ref="O53:O68"/>
    <mergeCell ref="A61:A68"/>
    <mergeCell ref="A3:C3"/>
    <mergeCell ref="D3:S3"/>
    <mergeCell ref="U3:Z3"/>
    <mergeCell ref="U4:V4"/>
    <mergeCell ref="X4:Z4"/>
    <mergeCell ref="A1:C1"/>
    <mergeCell ref="A2:C2"/>
    <mergeCell ref="D2:E2"/>
    <mergeCell ref="F2:G2"/>
    <mergeCell ref="P2:Q2"/>
    <mergeCell ref="U2:AA2"/>
    <mergeCell ref="X1:AA1"/>
    <mergeCell ref="A16:A23"/>
    <mergeCell ref="G23:M23"/>
    <mergeCell ref="A24:A33"/>
    <mergeCell ref="G33:M33"/>
    <mergeCell ref="U5:AA5"/>
    <mergeCell ref="A6:A15"/>
    <mergeCell ref="B5:D5"/>
    <mergeCell ref="G5:M5"/>
    <mergeCell ref="P5:R5"/>
    <mergeCell ref="U13:AA13"/>
    <mergeCell ref="G15:M15"/>
  </mergeCells>
  <phoneticPr fontId="23"/>
  <conditionalFormatting sqref="F43">
    <cfRule type="cellIs" dxfId="12" priority="1" stopIfTrue="1" operator="greaterThan">
      <formula>E43</formula>
    </cfRule>
  </conditionalFormatting>
  <conditionalFormatting sqref="F15 F23 F33 F42 T27 T39">
    <cfRule type="cellIs" dxfId="11" priority="3" stopIfTrue="1" operator="greaterThan">
      <formula>E15</formula>
    </cfRule>
  </conditionalFormatting>
  <conditionalFormatting sqref="F43">
    <cfRule type="cellIs" dxfId="10" priority="2" stopIfTrue="1" operator="greaterThan">
      <formula>E43</formula>
    </cfRule>
  </conditionalFormatting>
  <pageMargins left="0.43307086614173229" right="0.15748031496062992" top="0.39370078740157483" bottom="0.15748031496062992" header="0.19685039370078741" footer="0.15748031496062992"/>
  <pageSetup paperSize="9" scale="9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66"/>
  <sheetViews>
    <sheetView workbookViewId="0">
      <selection sqref="A1:C1"/>
    </sheetView>
  </sheetViews>
  <sheetFormatPr defaultRowHeight="11.25"/>
  <cols>
    <col min="1" max="4" width="3.125" style="6" customWidth="1"/>
    <col min="5" max="6" width="6.25" style="6" customWidth="1"/>
    <col min="7" max="18" width="3.125" style="6" customWidth="1"/>
    <col min="19" max="20" width="6.25" style="6" customWidth="1"/>
    <col min="21" max="27" width="3.125" style="6" customWidth="1"/>
    <col min="28" max="16384" width="9" style="6"/>
  </cols>
  <sheetData>
    <row r="1" spans="1:27" ht="18.75" customHeight="1">
      <c r="A1" s="757" t="s">
        <v>2313</v>
      </c>
      <c r="B1" s="758"/>
      <c r="C1" s="758"/>
      <c r="D1" s="1079" t="s">
        <v>3275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20" t="str">
        <f>集計表!AC1</f>
        <v>2020/6</v>
      </c>
      <c r="Y1" s="1286"/>
      <c r="Z1" s="1286"/>
      <c r="AA1" s="1287"/>
    </row>
    <row r="2" spans="1:27" ht="18.75" customHeight="1">
      <c r="A2" s="722" t="s">
        <v>56</v>
      </c>
      <c r="B2" s="759"/>
      <c r="C2" s="723"/>
      <c r="D2" s="1056">
        <f>[1]申込書!$A$3</f>
        <v>2020</v>
      </c>
      <c r="E2" s="768"/>
      <c r="F2" s="1284">
        <f>SUM(P2-3)</f>
        <v>43985</v>
      </c>
      <c r="G2" s="1284"/>
      <c r="H2" s="1288" t="str">
        <f>[1]申込書!$L$4</f>
        <v>（水）</v>
      </c>
      <c r="I2" s="1288"/>
      <c r="J2" s="209" t="s">
        <v>3279</v>
      </c>
      <c r="K2" s="1289">
        <f>SUM(F2+2)</f>
        <v>43987</v>
      </c>
      <c r="L2" s="1289"/>
      <c r="M2" s="1289"/>
      <c r="N2" s="353" t="str">
        <f>[1]申込書!$P$4</f>
        <v>（金）</v>
      </c>
      <c r="O2" s="367" t="s">
        <v>3280</v>
      </c>
      <c r="P2" s="1057">
        <f>申込書!C6</f>
        <v>43988</v>
      </c>
      <c r="Q2" s="1057"/>
      <c r="R2" s="333" t="s">
        <v>3281</v>
      </c>
      <c r="S2" s="368" t="s">
        <v>3282</v>
      </c>
      <c r="T2" s="369" t="s">
        <v>3283</v>
      </c>
      <c r="U2" s="1285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54</v>
      </c>
      <c r="B3" s="761"/>
      <c r="C3" s="762"/>
      <c r="D3" s="1291">
        <f>申込書!C7</f>
        <v>0</v>
      </c>
      <c r="E3" s="1292"/>
      <c r="F3" s="1292"/>
      <c r="G3" s="1292"/>
      <c r="H3" s="1292"/>
      <c r="I3" s="1292"/>
      <c r="J3" s="1292"/>
      <c r="K3" s="1292"/>
      <c r="L3" s="1292"/>
      <c r="M3" s="1292"/>
      <c r="N3" s="1292"/>
      <c r="O3" s="1292"/>
      <c r="P3" s="1292"/>
      <c r="Q3" s="1292"/>
      <c r="R3" s="1292"/>
      <c r="S3" s="1293"/>
      <c r="T3" s="369" t="s">
        <v>3169</v>
      </c>
      <c r="U3" s="1046">
        <f>SUM(集計表!N133+集計表!N251)</f>
        <v>0</v>
      </c>
      <c r="V3" s="1046"/>
      <c r="W3" s="1046"/>
      <c r="X3" s="1046"/>
      <c r="Y3" s="1046"/>
      <c r="Z3" s="1046"/>
      <c r="AA3" s="332" t="s">
        <v>59</v>
      </c>
    </row>
    <row r="4" spans="1:27" ht="18.75" customHeight="1">
      <c r="A4" s="1290" t="s">
        <v>3170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370"/>
      <c r="U4" s="1019" t="s">
        <v>6</v>
      </c>
      <c r="V4" s="1019"/>
      <c r="W4" s="20" t="s">
        <v>3171</v>
      </c>
      <c r="X4" s="1114">
        <f>T57</f>
        <v>0</v>
      </c>
      <c r="Y4" s="1019"/>
      <c r="Z4" s="1019"/>
      <c r="AA4" s="6" t="s">
        <v>3284</v>
      </c>
    </row>
    <row r="5" spans="1:27">
      <c r="A5" s="21"/>
      <c r="B5" s="1049" t="s">
        <v>3285</v>
      </c>
      <c r="C5" s="1050"/>
      <c r="D5" s="1050"/>
      <c r="E5" s="162" t="s">
        <v>7</v>
      </c>
      <c r="F5" s="161" t="s">
        <v>8</v>
      </c>
      <c r="G5" s="1050" t="s">
        <v>3173</v>
      </c>
      <c r="H5" s="1050"/>
      <c r="I5" s="1050"/>
      <c r="J5" s="1050"/>
      <c r="K5" s="1050"/>
      <c r="L5" s="1050"/>
      <c r="M5" s="1061"/>
      <c r="O5" s="118"/>
      <c r="P5" s="1049" t="s">
        <v>3174</v>
      </c>
      <c r="Q5" s="1050"/>
      <c r="R5" s="1050"/>
      <c r="S5" s="162" t="s">
        <v>7</v>
      </c>
      <c r="T5" s="161" t="s">
        <v>8</v>
      </c>
      <c r="U5" s="1050" t="s">
        <v>3173</v>
      </c>
      <c r="V5" s="1050"/>
      <c r="W5" s="1050"/>
      <c r="X5" s="1050"/>
      <c r="Y5" s="1050"/>
      <c r="Z5" s="1050"/>
      <c r="AA5" s="1061"/>
    </row>
    <row r="6" spans="1:27" ht="11.25" customHeight="1">
      <c r="A6" s="1072" t="s">
        <v>2314</v>
      </c>
      <c r="B6" s="359" t="s">
        <v>3288</v>
      </c>
      <c r="C6" s="360">
        <v>1</v>
      </c>
      <c r="D6" s="375">
        <v>0</v>
      </c>
      <c r="E6" s="147">
        <v>490</v>
      </c>
      <c r="F6" s="147"/>
      <c r="G6" s="314" t="s">
        <v>3289</v>
      </c>
      <c r="H6" s="315"/>
      <c r="I6" s="315"/>
      <c r="J6" s="315"/>
      <c r="K6" s="315"/>
      <c r="L6" s="315"/>
      <c r="M6" s="316"/>
      <c r="N6" s="197"/>
      <c r="O6" s="1072" t="s">
        <v>2315</v>
      </c>
      <c r="P6" s="359" t="s">
        <v>3290</v>
      </c>
      <c r="Q6" s="360">
        <v>1</v>
      </c>
      <c r="R6" s="375">
        <v>0</v>
      </c>
      <c r="S6" s="147">
        <v>220</v>
      </c>
      <c r="T6" s="147"/>
      <c r="U6" s="336" t="s">
        <v>3291</v>
      </c>
      <c r="V6" s="337"/>
      <c r="W6" s="337"/>
      <c r="X6" s="337"/>
      <c r="Y6" s="337"/>
      <c r="Z6" s="337"/>
      <c r="AA6" s="338"/>
    </row>
    <row r="7" spans="1:27">
      <c r="A7" s="1073"/>
      <c r="B7" s="362" t="s">
        <v>3288</v>
      </c>
      <c r="C7" s="363">
        <v>2</v>
      </c>
      <c r="D7" s="376">
        <v>0</v>
      </c>
      <c r="E7" s="145">
        <v>400</v>
      </c>
      <c r="F7" s="145"/>
      <c r="G7" s="329" t="s">
        <v>3292</v>
      </c>
      <c r="H7" s="330"/>
      <c r="I7" s="330"/>
      <c r="J7" s="330"/>
      <c r="K7" s="330"/>
      <c r="L7" s="330"/>
      <c r="M7" s="331"/>
      <c r="N7" s="197"/>
      <c r="O7" s="1294"/>
      <c r="P7" s="362" t="s">
        <v>3290</v>
      </c>
      <c r="Q7" s="363">
        <v>2</v>
      </c>
      <c r="R7" s="376">
        <v>0</v>
      </c>
      <c r="S7" s="145">
        <v>420</v>
      </c>
      <c r="T7" s="145"/>
      <c r="U7" s="329" t="s">
        <v>3293</v>
      </c>
      <c r="V7" s="330"/>
      <c r="W7" s="330"/>
      <c r="X7" s="330"/>
      <c r="Y7" s="330"/>
      <c r="Z7" s="330"/>
      <c r="AA7" s="331"/>
    </row>
    <row r="8" spans="1:27">
      <c r="A8" s="1073"/>
      <c r="B8" s="362" t="s">
        <v>3288</v>
      </c>
      <c r="C8" s="363">
        <v>3</v>
      </c>
      <c r="D8" s="376">
        <v>0</v>
      </c>
      <c r="E8" s="145">
        <v>310</v>
      </c>
      <c r="F8" s="145"/>
      <c r="G8" s="329" t="s">
        <v>3294</v>
      </c>
      <c r="H8" s="330"/>
      <c r="I8" s="330"/>
      <c r="J8" s="330"/>
      <c r="K8" s="330"/>
      <c r="L8" s="330"/>
      <c r="M8" s="331"/>
      <c r="N8" s="197"/>
      <c r="O8" s="1294"/>
      <c r="P8" s="362" t="s">
        <v>3290</v>
      </c>
      <c r="Q8" s="363">
        <v>3</v>
      </c>
      <c r="R8" s="376">
        <v>0</v>
      </c>
      <c r="S8" s="145">
        <v>340</v>
      </c>
      <c r="T8" s="145"/>
      <c r="U8" s="329" t="s">
        <v>3295</v>
      </c>
      <c r="V8" s="330"/>
      <c r="W8" s="330"/>
      <c r="X8" s="330"/>
      <c r="Y8" s="330"/>
      <c r="Z8" s="330"/>
      <c r="AA8" s="331"/>
    </row>
    <row r="9" spans="1:27">
      <c r="A9" s="1073"/>
      <c r="B9" s="362" t="s">
        <v>3288</v>
      </c>
      <c r="C9" s="363">
        <v>4</v>
      </c>
      <c r="D9" s="376">
        <v>0</v>
      </c>
      <c r="E9" s="145">
        <v>330</v>
      </c>
      <c r="F9" s="145"/>
      <c r="G9" s="329" t="s">
        <v>3296</v>
      </c>
      <c r="H9" s="330"/>
      <c r="I9" s="330"/>
      <c r="J9" s="330"/>
      <c r="K9" s="330"/>
      <c r="L9" s="330"/>
      <c r="M9" s="331"/>
      <c r="N9" s="197"/>
      <c r="O9" s="1294"/>
      <c r="P9" s="362" t="s">
        <v>3290</v>
      </c>
      <c r="Q9" s="363">
        <v>4</v>
      </c>
      <c r="R9" s="376">
        <v>0</v>
      </c>
      <c r="S9" s="145">
        <v>280</v>
      </c>
      <c r="T9" s="145"/>
      <c r="U9" s="329" t="s">
        <v>3297</v>
      </c>
      <c r="V9" s="330"/>
      <c r="W9" s="330"/>
      <c r="X9" s="330"/>
      <c r="Y9" s="330"/>
      <c r="Z9" s="330"/>
      <c r="AA9" s="331"/>
    </row>
    <row r="10" spans="1:27">
      <c r="A10" s="1073"/>
      <c r="B10" s="362" t="s">
        <v>3288</v>
      </c>
      <c r="C10" s="363">
        <v>5</v>
      </c>
      <c r="D10" s="376">
        <v>0</v>
      </c>
      <c r="E10" s="145">
        <v>280</v>
      </c>
      <c r="F10" s="145"/>
      <c r="G10" s="329" t="s">
        <v>3298</v>
      </c>
      <c r="H10" s="330"/>
      <c r="I10" s="330"/>
      <c r="J10" s="330"/>
      <c r="K10" s="330"/>
      <c r="L10" s="330"/>
      <c r="M10" s="331"/>
      <c r="N10" s="197"/>
      <c r="O10" s="1294"/>
      <c r="P10" s="362" t="s">
        <v>3290</v>
      </c>
      <c r="Q10" s="363">
        <v>5</v>
      </c>
      <c r="R10" s="376">
        <v>0</v>
      </c>
      <c r="S10" s="145">
        <v>240</v>
      </c>
      <c r="T10" s="145"/>
      <c r="U10" s="329" t="s">
        <v>3299</v>
      </c>
      <c r="V10" s="330"/>
      <c r="W10" s="330"/>
      <c r="X10" s="330"/>
      <c r="Y10" s="330"/>
      <c r="Z10" s="330"/>
      <c r="AA10" s="331"/>
    </row>
    <row r="11" spans="1:27">
      <c r="A11" s="1073"/>
      <c r="B11" s="362" t="s">
        <v>3288</v>
      </c>
      <c r="C11" s="363">
        <v>6</v>
      </c>
      <c r="D11" s="376">
        <v>0</v>
      </c>
      <c r="E11" s="145">
        <v>570</v>
      </c>
      <c r="F11" s="145"/>
      <c r="G11" s="329" t="s">
        <v>3300</v>
      </c>
      <c r="H11" s="330"/>
      <c r="I11" s="330"/>
      <c r="J11" s="330"/>
      <c r="K11" s="330"/>
      <c r="L11" s="330"/>
      <c r="M11" s="331"/>
      <c r="N11" s="197"/>
      <c r="O11" s="1294"/>
      <c r="P11" s="362" t="s">
        <v>3290</v>
      </c>
      <c r="Q11" s="363">
        <v>6</v>
      </c>
      <c r="R11" s="376">
        <v>0</v>
      </c>
      <c r="S11" s="145">
        <v>290</v>
      </c>
      <c r="T11" s="145"/>
      <c r="U11" s="329" t="s">
        <v>3301</v>
      </c>
      <c r="V11" s="330"/>
      <c r="W11" s="330"/>
      <c r="X11" s="330"/>
      <c r="Y11" s="330"/>
      <c r="Z11" s="330"/>
      <c r="AA11" s="331"/>
    </row>
    <row r="12" spans="1:27">
      <c r="A12" s="1073"/>
      <c r="B12" s="362" t="s">
        <v>3288</v>
      </c>
      <c r="C12" s="363">
        <v>7</v>
      </c>
      <c r="D12" s="376">
        <v>0</v>
      </c>
      <c r="E12" s="145">
        <v>570</v>
      </c>
      <c r="F12" s="145"/>
      <c r="G12" s="329" t="s">
        <v>3302</v>
      </c>
      <c r="H12" s="330"/>
      <c r="I12" s="330"/>
      <c r="J12" s="330"/>
      <c r="K12" s="330"/>
      <c r="L12" s="330"/>
      <c r="M12" s="331"/>
      <c r="N12" s="197"/>
      <c r="O12" s="1294"/>
      <c r="P12" s="362" t="s">
        <v>3290</v>
      </c>
      <c r="Q12" s="363">
        <v>7</v>
      </c>
      <c r="R12" s="376">
        <v>0</v>
      </c>
      <c r="S12" s="145">
        <v>390</v>
      </c>
      <c r="T12" s="145"/>
      <c r="U12" s="329" t="s">
        <v>3303</v>
      </c>
      <c r="V12" s="330"/>
      <c r="W12" s="330"/>
      <c r="X12" s="330"/>
      <c r="Y12" s="330"/>
      <c r="Z12" s="330"/>
      <c r="AA12" s="331"/>
    </row>
    <row r="13" spans="1:27">
      <c r="A13" s="1073"/>
      <c r="B13" s="362" t="s">
        <v>3288</v>
      </c>
      <c r="C13" s="363">
        <v>8</v>
      </c>
      <c r="D13" s="376">
        <v>0</v>
      </c>
      <c r="E13" s="145">
        <v>540</v>
      </c>
      <c r="F13" s="145"/>
      <c r="G13" s="329" t="s">
        <v>3379</v>
      </c>
      <c r="H13" s="330"/>
      <c r="I13" s="330"/>
      <c r="J13" s="330"/>
      <c r="K13" s="330"/>
      <c r="L13" s="330"/>
      <c r="M13" s="331"/>
      <c r="N13" s="197"/>
      <c r="O13" s="1294"/>
      <c r="P13" s="362" t="s">
        <v>3290</v>
      </c>
      <c r="Q13" s="363">
        <v>10</v>
      </c>
      <c r="R13" s="376">
        <v>0</v>
      </c>
      <c r="S13" s="145">
        <v>200</v>
      </c>
      <c r="T13" s="145"/>
      <c r="U13" s="329" t="s">
        <v>3304</v>
      </c>
      <c r="V13" s="330"/>
      <c r="W13" s="330"/>
      <c r="X13" s="330"/>
      <c r="Y13" s="330"/>
      <c r="Z13" s="330"/>
      <c r="AA13" s="331"/>
    </row>
    <row r="14" spans="1:27">
      <c r="A14" s="1073"/>
      <c r="B14" s="362" t="s">
        <v>3288</v>
      </c>
      <c r="C14" s="363">
        <v>9</v>
      </c>
      <c r="D14" s="376">
        <v>0</v>
      </c>
      <c r="E14" s="145">
        <v>480</v>
      </c>
      <c r="F14" s="145"/>
      <c r="G14" s="329" t="s">
        <v>3305</v>
      </c>
      <c r="H14" s="330"/>
      <c r="I14" s="330"/>
      <c r="J14" s="330"/>
      <c r="K14" s="330"/>
      <c r="L14" s="330"/>
      <c r="M14" s="331"/>
      <c r="N14" s="197"/>
      <c r="O14" s="1294"/>
      <c r="P14" s="362" t="s">
        <v>3290</v>
      </c>
      <c r="Q14" s="363">
        <v>11</v>
      </c>
      <c r="R14" s="376">
        <v>0</v>
      </c>
      <c r="S14" s="145">
        <v>150</v>
      </c>
      <c r="T14" s="145"/>
      <c r="U14" s="329" t="s">
        <v>3306</v>
      </c>
      <c r="V14" s="330"/>
      <c r="W14" s="330"/>
      <c r="X14" s="330"/>
      <c r="Y14" s="330"/>
      <c r="Z14" s="330"/>
      <c r="AA14" s="331"/>
    </row>
    <row r="15" spans="1:27">
      <c r="A15" s="1073"/>
      <c r="B15" s="362" t="s">
        <v>3288</v>
      </c>
      <c r="C15" s="363">
        <v>10</v>
      </c>
      <c r="D15" s="376">
        <v>0</v>
      </c>
      <c r="E15" s="145">
        <v>360</v>
      </c>
      <c r="F15" s="145"/>
      <c r="G15" s="329" t="s">
        <v>3307</v>
      </c>
      <c r="H15" s="330"/>
      <c r="I15" s="330"/>
      <c r="J15" s="330"/>
      <c r="K15" s="330"/>
      <c r="L15" s="330"/>
      <c r="M15" s="331"/>
      <c r="N15" s="197"/>
      <c r="O15" s="1294"/>
      <c r="P15" s="362" t="s">
        <v>3290</v>
      </c>
      <c r="Q15" s="363">
        <v>12</v>
      </c>
      <c r="R15" s="376">
        <v>0</v>
      </c>
      <c r="S15" s="145">
        <v>260</v>
      </c>
      <c r="T15" s="145"/>
      <c r="U15" s="329" t="s">
        <v>3308</v>
      </c>
      <c r="V15" s="330"/>
      <c r="W15" s="330"/>
      <c r="X15" s="330"/>
      <c r="Y15" s="330"/>
      <c r="Z15" s="330"/>
      <c r="AA15" s="331"/>
    </row>
    <row r="16" spans="1:27">
      <c r="A16" s="1073"/>
      <c r="B16" s="362" t="s">
        <v>3288</v>
      </c>
      <c r="C16" s="363">
        <v>11</v>
      </c>
      <c r="D16" s="376">
        <v>0</v>
      </c>
      <c r="E16" s="145">
        <v>390</v>
      </c>
      <c r="F16" s="145"/>
      <c r="G16" s="329" t="s">
        <v>3309</v>
      </c>
      <c r="H16" s="330"/>
      <c r="I16" s="330"/>
      <c r="J16" s="330"/>
      <c r="K16" s="330"/>
      <c r="L16" s="330"/>
      <c r="M16" s="331"/>
      <c r="N16" s="197"/>
      <c r="O16" s="1294"/>
      <c r="P16" s="71"/>
      <c r="Q16" s="72"/>
      <c r="R16" s="377"/>
      <c r="S16" s="418"/>
      <c r="T16" s="155"/>
      <c r="U16" s="320"/>
      <c r="V16" s="321"/>
      <c r="W16" s="321"/>
      <c r="X16" s="321"/>
      <c r="Y16" s="321"/>
      <c r="Z16" s="321"/>
      <c r="AA16" s="322"/>
    </row>
    <row r="17" spans="1:27">
      <c r="A17" s="1073"/>
      <c r="B17" s="71"/>
      <c r="C17" s="72"/>
      <c r="D17" s="377"/>
      <c r="E17" s="418"/>
      <c r="F17" s="155"/>
      <c r="G17" s="320"/>
      <c r="H17" s="321"/>
      <c r="I17" s="321"/>
      <c r="J17" s="321"/>
      <c r="K17" s="321"/>
      <c r="L17" s="321"/>
      <c r="M17" s="322"/>
      <c r="N17" s="197"/>
      <c r="O17" s="1295"/>
      <c r="P17" s="371" t="s">
        <v>10</v>
      </c>
      <c r="Q17" s="372"/>
      <c r="R17" s="306"/>
      <c r="S17" s="419">
        <f>SUM(S6:S16)</f>
        <v>2790</v>
      </c>
      <c r="T17" s="148">
        <f>SUM(T6:T16)</f>
        <v>0</v>
      </c>
      <c r="U17" s="1018"/>
      <c r="V17" s="1019"/>
      <c r="W17" s="1019"/>
      <c r="X17" s="1019"/>
      <c r="Y17" s="1019"/>
      <c r="Z17" s="1019"/>
      <c r="AA17" s="1020"/>
    </row>
    <row r="18" spans="1:27" ht="11.25" customHeight="1">
      <c r="A18" s="1074"/>
      <c r="B18" s="371" t="s">
        <v>3191</v>
      </c>
      <c r="C18" s="372"/>
      <c r="D18" s="306"/>
      <c r="E18" s="419">
        <f>SUM(E6:E17)</f>
        <v>4720</v>
      </c>
      <c r="F18" s="148">
        <f>SUM(F6:F17)</f>
        <v>0</v>
      </c>
      <c r="G18" s="1296"/>
      <c r="H18" s="1297"/>
      <c r="I18" s="1297"/>
      <c r="J18" s="1297"/>
      <c r="K18" s="1297"/>
      <c r="L18" s="1297"/>
      <c r="M18" s="1298"/>
      <c r="N18" s="197"/>
      <c r="O18" s="1072" t="s">
        <v>2316</v>
      </c>
      <c r="P18" s="359" t="s">
        <v>3310</v>
      </c>
      <c r="Q18" s="360">
        <v>1</v>
      </c>
      <c r="R18" s="375">
        <v>0</v>
      </c>
      <c r="S18" s="147">
        <v>480</v>
      </c>
      <c r="T18" s="147"/>
      <c r="U18" s="336" t="s">
        <v>3311</v>
      </c>
      <c r="V18" s="337"/>
      <c r="W18" s="337"/>
      <c r="X18" s="337"/>
      <c r="Y18" s="337"/>
      <c r="Z18" s="337"/>
      <c r="AA18" s="338"/>
    </row>
    <row r="19" spans="1:27" ht="11.25" customHeight="1">
      <c r="A19" s="1072" t="s">
        <v>2317</v>
      </c>
      <c r="B19" s="359" t="s">
        <v>3312</v>
      </c>
      <c r="C19" s="360">
        <v>1</v>
      </c>
      <c r="D19" s="375">
        <v>0</v>
      </c>
      <c r="E19" s="147">
        <v>240</v>
      </c>
      <c r="F19" s="147"/>
      <c r="G19" s="314" t="s">
        <v>3313</v>
      </c>
      <c r="H19" s="315"/>
      <c r="I19" s="315"/>
      <c r="J19" s="315"/>
      <c r="K19" s="315"/>
      <c r="L19" s="315"/>
      <c r="M19" s="316"/>
      <c r="N19" s="197"/>
      <c r="O19" s="1294"/>
      <c r="P19" s="362" t="s">
        <v>3310</v>
      </c>
      <c r="Q19" s="363">
        <v>2</v>
      </c>
      <c r="R19" s="376">
        <v>0</v>
      </c>
      <c r="S19" s="145">
        <v>510</v>
      </c>
      <c r="T19" s="145"/>
      <c r="U19" s="329" t="s">
        <v>3314</v>
      </c>
      <c r="V19" s="330"/>
      <c r="W19" s="330"/>
      <c r="X19" s="330"/>
      <c r="Y19" s="330"/>
      <c r="Z19" s="330"/>
      <c r="AA19" s="331"/>
    </row>
    <row r="20" spans="1:27">
      <c r="A20" s="1073"/>
      <c r="B20" s="362" t="s">
        <v>3312</v>
      </c>
      <c r="C20" s="363">
        <v>2</v>
      </c>
      <c r="D20" s="376">
        <v>0</v>
      </c>
      <c r="E20" s="145">
        <v>240</v>
      </c>
      <c r="F20" s="145"/>
      <c r="G20" s="310" t="s">
        <v>3315</v>
      </c>
      <c r="H20" s="311"/>
      <c r="I20" s="311"/>
      <c r="J20" s="311"/>
      <c r="K20" s="311"/>
      <c r="L20" s="311"/>
      <c r="M20" s="312"/>
      <c r="N20" s="197"/>
      <c r="O20" s="1294"/>
      <c r="P20" s="362" t="s">
        <v>3310</v>
      </c>
      <c r="Q20" s="363">
        <v>3</v>
      </c>
      <c r="R20" s="376">
        <v>0</v>
      </c>
      <c r="S20" s="145">
        <v>310</v>
      </c>
      <c r="T20" s="145"/>
      <c r="U20" s="329" t="s">
        <v>3316</v>
      </c>
      <c r="V20" s="330"/>
      <c r="W20" s="330"/>
      <c r="X20" s="330"/>
      <c r="Y20" s="330"/>
      <c r="Z20" s="330"/>
      <c r="AA20" s="331"/>
    </row>
    <row r="21" spans="1:27">
      <c r="A21" s="1073"/>
      <c r="B21" s="362" t="s">
        <v>3312</v>
      </c>
      <c r="C21" s="363">
        <v>3</v>
      </c>
      <c r="D21" s="376">
        <v>0</v>
      </c>
      <c r="E21" s="145">
        <v>190</v>
      </c>
      <c r="F21" s="145"/>
      <c r="G21" s="310" t="s">
        <v>3317</v>
      </c>
      <c r="H21" s="311"/>
      <c r="I21" s="311"/>
      <c r="J21" s="311"/>
      <c r="K21" s="311"/>
      <c r="L21" s="311"/>
      <c r="M21" s="312"/>
      <c r="N21" s="197"/>
      <c r="O21" s="1294"/>
      <c r="P21" s="362" t="s">
        <v>3310</v>
      </c>
      <c r="Q21" s="363">
        <v>4</v>
      </c>
      <c r="R21" s="376">
        <v>0</v>
      </c>
      <c r="S21" s="145">
        <v>480</v>
      </c>
      <c r="T21" s="145"/>
      <c r="U21" s="329" t="s">
        <v>3318</v>
      </c>
      <c r="V21" s="330"/>
      <c r="W21" s="330"/>
      <c r="X21" s="330"/>
      <c r="Y21" s="330"/>
      <c r="Z21" s="330"/>
      <c r="AA21" s="331"/>
    </row>
    <row r="22" spans="1:27">
      <c r="A22" s="1073"/>
      <c r="B22" s="362" t="s">
        <v>3312</v>
      </c>
      <c r="C22" s="363">
        <v>4</v>
      </c>
      <c r="D22" s="376">
        <v>0</v>
      </c>
      <c r="E22" s="145">
        <v>310</v>
      </c>
      <c r="F22" s="145"/>
      <c r="G22" s="310" t="s">
        <v>3319</v>
      </c>
      <c r="H22" s="311"/>
      <c r="I22" s="311"/>
      <c r="J22" s="311"/>
      <c r="K22" s="311"/>
      <c r="L22" s="311"/>
      <c r="M22" s="312"/>
      <c r="N22" s="197"/>
      <c r="O22" s="1294"/>
      <c r="P22" s="362" t="s">
        <v>3310</v>
      </c>
      <c r="Q22" s="363">
        <v>5</v>
      </c>
      <c r="R22" s="376">
        <v>0</v>
      </c>
      <c r="S22" s="145">
        <v>370</v>
      </c>
      <c r="T22" s="145"/>
      <c r="U22" s="329" t="s">
        <v>3320</v>
      </c>
      <c r="V22" s="330"/>
      <c r="W22" s="330"/>
      <c r="X22" s="330"/>
      <c r="Y22" s="330"/>
      <c r="Z22" s="330"/>
      <c r="AA22" s="331"/>
    </row>
    <row r="23" spans="1:27">
      <c r="A23" s="1073"/>
      <c r="B23" s="362" t="s">
        <v>3312</v>
      </c>
      <c r="C23" s="363">
        <v>5</v>
      </c>
      <c r="D23" s="376">
        <v>0</v>
      </c>
      <c r="E23" s="145">
        <v>440</v>
      </c>
      <c r="F23" s="145"/>
      <c r="G23" s="310" t="s">
        <v>3321</v>
      </c>
      <c r="H23" s="311"/>
      <c r="I23" s="311"/>
      <c r="J23" s="311"/>
      <c r="K23" s="311"/>
      <c r="L23" s="311"/>
      <c r="M23" s="312"/>
      <c r="N23" s="197"/>
      <c r="O23" s="1294"/>
      <c r="P23" s="362" t="s">
        <v>3310</v>
      </c>
      <c r="Q23" s="363">
        <v>6</v>
      </c>
      <c r="R23" s="376">
        <v>0</v>
      </c>
      <c r="S23" s="145">
        <v>400</v>
      </c>
      <c r="T23" s="145"/>
      <c r="U23" s="329" t="s">
        <v>3322</v>
      </c>
      <c r="V23" s="330"/>
      <c r="W23" s="330"/>
      <c r="X23" s="330"/>
      <c r="Y23" s="330"/>
      <c r="Z23" s="330"/>
      <c r="AA23" s="331"/>
    </row>
    <row r="24" spans="1:27">
      <c r="A24" s="1073"/>
      <c r="B24" s="362" t="s">
        <v>3312</v>
      </c>
      <c r="C24" s="363">
        <v>6</v>
      </c>
      <c r="D24" s="376">
        <v>0</v>
      </c>
      <c r="E24" s="145">
        <v>380</v>
      </c>
      <c r="F24" s="145"/>
      <c r="G24" s="310" t="s">
        <v>3323</v>
      </c>
      <c r="H24" s="311"/>
      <c r="I24" s="311"/>
      <c r="J24" s="311"/>
      <c r="K24" s="311"/>
      <c r="L24" s="311"/>
      <c r="M24" s="312"/>
      <c r="N24" s="197"/>
      <c r="O24" s="1294"/>
      <c r="P24" s="362" t="s">
        <v>3310</v>
      </c>
      <c r="Q24" s="363">
        <v>7</v>
      </c>
      <c r="R24" s="376">
        <v>0</v>
      </c>
      <c r="S24" s="145">
        <v>270</v>
      </c>
      <c r="T24" s="145"/>
      <c r="U24" s="329" t="s">
        <v>3324</v>
      </c>
      <c r="V24" s="330"/>
      <c r="W24" s="330"/>
      <c r="X24" s="330"/>
      <c r="Y24" s="330"/>
      <c r="Z24" s="330"/>
      <c r="AA24" s="331"/>
    </row>
    <row r="25" spans="1:27">
      <c r="A25" s="1073"/>
      <c r="B25" s="362" t="s">
        <v>3312</v>
      </c>
      <c r="C25" s="363">
        <v>7</v>
      </c>
      <c r="D25" s="376">
        <v>0</v>
      </c>
      <c r="E25" s="145">
        <v>370</v>
      </c>
      <c r="F25" s="145"/>
      <c r="G25" s="310" t="s">
        <v>3325</v>
      </c>
      <c r="H25" s="311"/>
      <c r="I25" s="311"/>
      <c r="J25" s="311"/>
      <c r="K25" s="311"/>
      <c r="L25" s="311"/>
      <c r="M25" s="312"/>
      <c r="N25" s="197"/>
      <c r="O25" s="1294"/>
      <c r="P25" s="362" t="s">
        <v>3310</v>
      </c>
      <c r="Q25" s="363">
        <v>8</v>
      </c>
      <c r="R25" s="376">
        <v>0</v>
      </c>
      <c r="S25" s="145">
        <v>510</v>
      </c>
      <c r="T25" s="145"/>
      <c r="U25" s="329" t="s">
        <v>3326</v>
      </c>
      <c r="V25" s="330"/>
      <c r="W25" s="330"/>
      <c r="X25" s="330"/>
      <c r="Y25" s="330"/>
      <c r="Z25" s="330"/>
      <c r="AA25" s="331"/>
    </row>
    <row r="26" spans="1:27">
      <c r="A26" s="1073"/>
      <c r="B26" s="362" t="s">
        <v>3312</v>
      </c>
      <c r="C26" s="363">
        <v>8</v>
      </c>
      <c r="D26" s="376">
        <v>0</v>
      </c>
      <c r="E26" s="145">
        <v>450</v>
      </c>
      <c r="F26" s="145"/>
      <c r="G26" s="310" t="s">
        <v>3327</v>
      </c>
      <c r="H26" s="311"/>
      <c r="I26" s="311"/>
      <c r="J26" s="311"/>
      <c r="K26" s="311"/>
      <c r="L26" s="311"/>
      <c r="M26" s="312"/>
      <c r="N26" s="197"/>
      <c r="O26" s="1294"/>
      <c r="P26" s="362" t="s">
        <v>3310</v>
      </c>
      <c r="Q26" s="363">
        <v>9</v>
      </c>
      <c r="R26" s="376">
        <v>0</v>
      </c>
      <c r="S26" s="145">
        <v>500</v>
      </c>
      <c r="T26" s="145"/>
      <c r="U26" s="329" t="s">
        <v>3328</v>
      </c>
      <c r="V26" s="330"/>
      <c r="W26" s="330"/>
      <c r="X26" s="330"/>
      <c r="Y26" s="330"/>
      <c r="Z26" s="330"/>
      <c r="AA26" s="331"/>
    </row>
    <row r="27" spans="1:27">
      <c r="A27" s="1073"/>
      <c r="B27" s="362" t="s">
        <v>3312</v>
      </c>
      <c r="C27" s="363">
        <v>11</v>
      </c>
      <c r="D27" s="376">
        <v>0</v>
      </c>
      <c r="E27" s="145">
        <v>320</v>
      </c>
      <c r="F27" s="145"/>
      <c r="G27" s="310" t="s">
        <v>3329</v>
      </c>
      <c r="H27" s="311"/>
      <c r="I27" s="311"/>
      <c r="J27" s="311"/>
      <c r="K27" s="311"/>
      <c r="L27" s="311"/>
      <c r="M27" s="312"/>
      <c r="N27" s="197"/>
      <c r="O27" s="1294"/>
      <c r="P27" s="362" t="s">
        <v>3310</v>
      </c>
      <c r="Q27" s="363">
        <v>10</v>
      </c>
      <c r="R27" s="376">
        <v>0</v>
      </c>
      <c r="S27" s="145">
        <v>420</v>
      </c>
      <c r="T27" s="145"/>
      <c r="U27" s="310" t="s">
        <v>3330</v>
      </c>
      <c r="V27" s="311"/>
      <c r="W27" s="311"/>
      <c r="X27" s="311"/>
      <c r="Y27" s="311"/>
      <c r="Z27" s="311"/>
      <c r="AA27" s="312"/>
    </row>
    <row r="28" spans="1:27">
      <c r="A28" s="1073"/>
      <c r="B28" s="362" t="s">
        <v>3312</v>
      </c>
      <c r="C28" s="363">
        <v>12</v>
      </c>
      <c r="D28" s="376">
        <v>0</v>
      </c>
      <c r="E28" s="145">
        <v>540</v>
      </c>
      <c r="F28" s="145"/>
      <c r="G28" s="310" t="s">
        <v>3331</v>
      </c>
      <c r="H28" s="311"/>
      <c r="I28" s="311"/>
      <c r="J28" s="311"/>
      <c r="K28" s="311"/>
      <c r="L28" s="311"/>
      <c r="M28" s="312"/>
      <c r="N28" s="197"/>
      <c r="O28" s="1294"/>
      <c r="P28" s="362" t="s">
        <v>3310</v>
      </c>
      <c r="Q28" s="363">
        <v>11</v>
      </c>
      <c r="R28" s="376">
        <v>0</v>
      </c>
      <c r="S28" s="145">
        <v>560</v>
      </c>
      <c r="T28" s="145"/>
      <c r="U28" s="310" t="s">
        <v>3332</v>
      </c>
      <c r="V28" s="311"/>
      <c r="W28" s="311"/>
      <c r="X28" s="311"/>
      <c r="Y28" s="311"/>
      <c r="Z28" s="311"/>
      <c r="AA28" s="312"/>
    </row>
    <row r="29" spans="1:27">
      <c r="A29" s="1073"/>
      <c r="B29" s="362"/>
      <c r="C29" s="363"/>
      <c r="D29" s="376"/>
      <c r="E29" s="410"/>
      <c r="F29" s="145"/>
      <c r="G29" s="310"/>
      <c r="H29" s="311"/>
      <c r="I29" s="311"/>
      <c r="J29" s="311"/>
      <c r="K29" s="311"/>
      <c r="L29" s="311"/>
      <c r="M29" s="312"/>
      <c r="N29" s="197"/>
      <c r="O29" s="1294"/>
      <c r="P29" s="71"/>
      <c r="Q29" s="72"/>
      <c r="R29" s="377"/>
      <c r="S29" s="418"/>
      <c r="T29" s="155"/>
      <c r="U29" s="320"/>
      <c r="V29" s="321"/>
      <c r="W29" s="321"/>
      <c r="X29" s="321"/>
      <c r="Y29" s="321"/>
      <c r="Z29" s="321"/>
      <c r="AA29" s="322"/>
    </row>
    <row r="30" spans="1:27">
      <c r="A30" s="1073"/>
      <c r="B30" s="71"/>
      <c r="C30" s="72"/>
      <c r="D30" s="377"/>
      <c r="E30" s="418"/>
      <c r="F30" s="155"/>
      <c r="G30" s="320"/>
      <c r="H30" s="321"/>
      <c r="I30" s="321"/>
      <c r="J30" s="321"/>
      <c r="K30" s="321"/>
      <c r="L30" s="321"/>
      <c r="M30" s="322"/>
      <c r="N30" s="197"/>
      <c r="O30" s="1295"/>
      <c r="P30" s="371" t="s">
        <v>10</v>
      </c>
      <c r="Q30" s="372"/>
      <c r="R30" s="306"/>
      <c r="S30" s="419">
        <f>SUM(S18:S29)</f>
        <v>4810</v>
      </c>
      <c r="T30" s="148">
        <f>SUM(T18:T29)</f>
        <v>0</v>
      </c>
      <c r="U30" s="1018"/>
      <c r="V30" s="1019"/>
      <c r="W30" s="1019"/>
      <c r="X30" s="1019"/>
      <c r="Y30" s="1019"/>
      <c r="Z30" s="1019"/>
      <c r="AA30" s="1020"/>
    </row>
    <row r="31" spans="1:27" ht="11.25" customHeight="1">
      <c r="A31" s="1074"/>
      <c r="B31" s="371" t="s">
        <v>10</v>
      </c>
      <c r="C31" s="372"/>
      <c r="D31" s="306"/>
      <c r="E31" s="419">
        <f>SUM(E19:E30)</f>
        <v>3480</v>
      </c>
      <c r="F31" s="148">
        <f>SUM(F19:F30)</f>
        <v>0</v>
      </c>
      <c r="G31" s="1018"/>
      <c r="H31" s="1019"/>
      <c r="I31" s="1019"/>
      <c r="J31" s="1019"/>
      <c r="K31" s="1019"/>
      <c r="L31" s="1019"/>
      <c r="M31" s="1020"/>
      <c r="N31" s="197"/>
      <c r="O31" s="1072" t="s">
        <v>2318</v>
      </c>
      <c r="P31" s="359" t="s">
        <v>3333</v>
      </c>
      <c r="Q31" s="360">
        <v>1</v>
      </c>
      <c r="R31" s="375">
        <v>0</v>
      </c>
      <c r="S31" s="147">
        <v>970</v>
      </c>
      <c r="T31" s="147"/>
      <c r="U31" s="314" t="s">
        <v>3334</v>
      </c>
      <c r="V31" s="315"/>
      <c r="W31" s="315"/>
      <c r="X31" s="315"/>
      <c r="Y31" s="315"/>
      <c r="Z31" s="315"/>
      <c r="AA31" s="316"/>
    </row>
    <row r="32" spans="1:27" ht="11.25" customHeight="1">
      <c r="A32" s="1072" t="s">
        <v>2319</v>
      </c>
      <c r="B32" s="359" t="s">
        <v>3335</v>
      </c>
      <c r="C32" s="360">
        <v>1</v>
      </c>
      <c r="D32" s="375">
        <v>0</v>
      </c>
      <c r="E32" s="147">
        <v>490</v>
      </c>
      <c r="F32" s="147"/>
      <c r="G32" s="314" t="s">
        <v>3336</v>
      </c>
      <c r="H32" s="315"/>
      <c r="I32" s="315"/>
      <c r="J32" s="315"/>
      <c r="K32" s="315"/>
      <c r="L32" s="315"/>
      <c r="M32" s="316"/>
      <c r="N32" s="197"/>
      <c r="O32" s="1294"/>
      <c r="P32" s="362" t="s">
        <v>3333</v>
      </c>
      <c r="Q32" s="363">
        <v>2</v>
      </c>
      <c r="R32" s="376">
        <v>0</v>
      </c>
      <c r="S32" s="145">
        <v>180</v>
      </c>
      <c r="T32" s="145"/>
      <c r="U32" s="310" t="s">
        <v>3337</v>
      </c>
      <c r="V32" s="311"/>
      <c r="W32" s="311"/>
      <c r="X32" s="311"/>
      <c r="Y32" s="311"/>
      <c r="Z32" s="311"/>
      <c r="AA32" s="312"/>
    </row>
    <row r="33" spans="1:27">
      <c r="A33" s="1073"/>
      <c r="B33" s="362" t="s">
        <v>3335</v>
      </c>
      <c r="C33" s="363">
        <v>2</v>
      </c>
      <c r="D33" s="376">
        <v>0</v>
      </c>
      <c r="E33" s="145">
        <v>510</v>
      </c>
      <c r="F33" s="145"/>
      <c r="G33" s="310" t="s">
        <v>3338</v>
      </c>
      <c r="H33" s="311"/>
      <c r="I33" s="311"/>
      <c r="J33" s="311"/>
      <c r="K33" s="311"/>
      <c r="L33" s="311"/>
      <c r="M33" s="312"/>
      <c r="N33" s="197"/>
      <c r="O33" s="1294"/>
      <c r="P33" s="362" t="s">
        <v>3333</v>
      </c>
      <c r="Q33" s="363">
        <v>3</v>
      </c>
      <c r="R33" s="376">
        <v>0</v>
      </c>
      <c r="S33" s="145">
        <v>420</v>
      </c>
      <c r="T33" s="145"/>
      <c r="U33" s="329" t="s">
        <v>3339</v>
      </c>
      <c r="V33" s="330"/>
      <c r="W33" s="330"/>
      <c r="X33" s="330"/>
      <c r="Y33" s="330"/>
      <c r="Z33" s="330"/>
      <c r="AA33" s="331"/>
    </row>
    <row r="34" spans="1:27">
      <c r="A34" s="1073"/>
      <c r="B34" s="362" t="s">
        <v>3335</v>
      </c>
      <c r="C34" s="363">
        <v>3</v>
      </c>
      <c r="D34" s="376">
        <v>0</v>
      </c>
      <c r="E34" s="145">
        <v>200</v>
      </c>
      <c r="F34" s="145"/>
      <c r="G34" s="310" t="s">
        <v>3340</v>
      </c>
      <c r="H34" s="311"/>
      <c r="I34" s="311"/>
      <c r="J34" s="311"/>
      <c r="K34" s="311"/>
      <c r="L34" s="311"/>
      <c r="M34" s="312"/>
      <c r="N34" s="197"/>
      <c r="O34" s="1294"/>
      <c r="P34" s="362" t="s">
        <v>3333</v>
      </c>
      <c r="Q34" s="363">
        <v>4</v>
      </c>
      <c r="R34" s="376">
        <v>0</v>
      </c>
      <c r="S34" s="145">
        <v>440</v>
      </c>
      <c r="T34" s="145"/>
      <c r="U34" s="329" t="s">
        <v>3341</v>
      </c>
      <c r="V34" s="330"/>
      <c r="W34" s="330"/>
      <c r="X34" s="330"/>
      <c r="Y34" s="330"/>
      <c r="Z34" s="330"/>
      <c r="AA34" s="331"/>
    </row>
    <row r="35" spans="1:27">
      <c r="A35" s="1073"/>
      <c r="B35" s="362" t="s">
        <v>3335</v>
      </c>
      <c r="C35" s="363">
        <v>4</v>
      </c>
      <c r="D35" s="376">
        <v>1</v>
      </c>
      <c r="E35" s="145">
        <v>320</v>
      </c>
      <c r="F35" s="145"/>
      <c r="G35" s="310" t="s">
        <v>3342</v>
      </c>
      <c r="H35" s="311"/>
      <c r="I35" s="311"/>
      <c r="J35" s="311"/>
      <c r="K35" s="311"/>
      <c r="L35" s="311"/>
      <c r="M35" s="312"/>
      <c r="N35" s="197"/>
      <c r="O35" s="1294"/>
      <c r="P35" s="362" t="s">
        <v>3333</v>
      </c>
      <c r="Q35" s="363">
        <v>5</v>
      </c>
      <c r="R35" s="376">
        <v>0</v>
      </c>
      <c r="S35" s="145">
        <v>660</v>
      </c>
      <c r="T35" s="145"/>
      <c r="U35" s="329" t="s">
        <v>3343</v>
      </c>
      <c r="V35" s="330"/>
      <c r="W35" s="330"/>
      <c r="X35" s="330"/>
      <c r="Y35" s="330"/>
      <c r="Z35" s="330"/>
      <c r="AA35" s="331"/>
    </row>
    <row r="36" spans="1:27">
      <c r="A36" s="1073"/>
      <c r="B36" s="362" t="s">
        <v>3335</v>
      </c>
      <c r="C36" s="363">
        <v>4</v>
      </c>
      <c r="D36" s="376">
        <v>2</v>
      </c>
      <c r="E36" s="145">
        <v>80</v>
      </c>
      <c r="F36" s="145"/>
      <c r="G36" s="310" t="s">
        <v>3344</v>
      </c>
      <c r="H36" s="311"/>
      <c r="I36" s="311"/>
      <c r="J36" s="311"/>
      <c r="K36" s="311"/>
      <c r="L36" s="311"/>
      <c r="M36" s="312"/>
      <c r="N36" s="197"/>
      <c r="O36" s="1294"/>
      <c r="P36" s="362" t="s">
        <v>3333</v>
      </c>
      <c r="Q36" s="363">
        <v>6</v>
      </c>
      <c r="R36" s="376">
        <v>0</v>
      </c>
      <c r="S36" s="145">
        <v>420</v>
      </c>
      <c r="T36" s="145"/>
      <c r="U36" s="329" t="s">
        <v>3345</v>
      </c>
      <c r="V36" s="330"/>
      <c r="W36" s="330"/>
      <c r="X36" s="330"/>
      <c r="Y36" s="330"/>
      <c r="Z36" s="330"/>
      <c r="AA36" s="331"/>
    </row>
    <row r="37" spans="1:27">
      <c r="A37" s="1073"/>
      <c r="B37" s="362" t="s">
        <v>3335</v>
      </c>
      <c r="C37" s="363">
        <v>5</v>
      </c>
      <c r="D37" s="376">
        <v>1</v>
      </c>
      <c r="E37" s="145">
        <v>930</v>
      </c>
      <c r="F37" s="145"/>
      <c r="G37" s="310" t="s">
        <v>3346</v>
      </c>
      <c r="H37" s="311"/>
      <c r="I37" s="311"/>
      <c r="J37" s="311"/>
      <c r="K37" s="311"/>
      <c r="L37" s="311"/>
      <c r="M37" s="312"/>
      <c r="N37" s="197"/>
      <c r="O37" s="1294"/>
      <c r="P37" s="362" t="s">
        <v>3333</v>
      </c>
      <c r="Q37" s="363">
        <v>8</v>
      </c>
      <c r="R37" s="376">
        <v>0</v>
      </c>
      <c r="S37" s="145">
        <v>400</v>
      </c>
      <c r="T37" s="145"/>
      <c r="U37" s="329" t="s">
        <v>3347</v>
      </c>
      <c r="V37" s="330"/>
      <c r="W37" s="330"/>
      <c r="X37" s="330"/>
      <c r="Y37" s="330"/>
      <c r="Z37" s="330"/>
      <c r="AA37" s="331"/>
    </row>
    <row r="38" spans="1:27">
      <c r="A38" s="1073"/>
      <c r="B38" s="362" t="s">
        <v>3335</v>
      </c>
      <c r="C38" s="363">
        <v>5</v>
      </c>
      <c r="D38" s="376">
        <v>2</v>
      </c>
      <c r="E38" s="145">
        <v>530</v>
      </c>
      <c r="F38" s="145"/>
      <c r="G38" s="310" t="s">
        <v>3348</v>
      </c>
      <c r="H38" s="311"/>
      <c r="I38" s="311"/>
      <c r="J38" s="311"/>
      <c r="K38" s="311"/>
      <c r="L38" s="311"/>
      <c r="M38" s="312"/>
      <c r="N38" s="197"/>
      <c r="O38" s="1294"/>
      <c r="P38" s="71"/>
      <c r="Q38" s="72"/>
      <c r="R38" s="377"/>
      <c r="S38" s="418"/>
      <c r="T38" s="155"/>
      <c r="U38" s="320"/>
      <c r="V38" s="321"/>
      <c r="W38" s="321"/>
      <c r="X38" s="321"/>
      <c r="Y38" s="321"/>
      <c r="Z38" s="321"/>
      <c r="AA38" s="322"/>
    </row>
    <row r="39" spans="1:27">
      <c r="A39" s="1073"/>
      <c r="B39" s="362" t="s">
        <v>3335</v>
      </c>
      <c r="C39" s="363">
        <v>5</v>
      </c>
      <c r="D39" s="376">
        <v>3</v>
      </c>
      <c r="E39" s="145">
        <v>710</v>
      </c>
      <c r="F39" s="145"/>
      <c r="G39" s="310" t="s">
        <v>3349</v>
      </c>
      <c r="H39" s="311"/>
      <c r="I39" s="311"/>
      <c r="J39" s="311"/>
      <c r="K39" s="311"/>
      <c r="L39" s="311"/>
      <c r="M39" s="312"/>
      <c r="N39" s="197"/>
      <c r="O39" s="1295"/>
      <c r="P39" s="371" t="s">
        <v>10</v>
      </c>
      <c r="Q39" s="372"/>
      <c r="R39" s="306"/>
      <c r="S39" s="419">
        <f>SUM(S31:S38)</f>
        <v>3490</v>
      </c>
      <c r="T39" s="148">
        <f>SUM(T31:T38)</f>
        <v>0</v>
      </c>
      <c r="U39" s="1018"/>
      <c r="V39" s="1019"/>
      <c r="W39" s="1019"/>
      <c r="X39" s="1019"/>
      <c r="Y39" s="1019"/>
      <c r="Z39" s="1019"/>
      <c r="AA39" s="1020"/>
    </row>
    <row r="40" spans="1:27" ht="11.25" customHeight="1">
      <c r="A40" s="1073"/>
      <c r="B40" s="362" t="s">
        <v>3335</v>
      </c>
      <c r="C40" s="363">
        <v>6</v>
      </c>
      <c r="D40" s="376">
        <v>0</v>
      </c>
      <c r="E40" s="145">
        <v>390</v>
      </c>
      <c r="F40" s="145"/>
      <c r="G40" s="310" t="s">
        <v>3350</v>
      </c>
      <c r="H40" s="311"/>
      <c r="I40" s="311"/>
      <c r="J40" s="311"/>
      <c r="K40" s="311"/>
      <c r="L40" s="311"/>
      <c r="M40" s="312"/>
      <c r="N40" s="197"/>
      <c r="O40" s="1072" t="s">
        <v>2320</v>
      </c>
      <c r="P40" s="359" t="s">
        <v>3351</v>
      </c>
      <c r="Q40" s="360">
        <v>1</v>
      </c>
      <c r="R40" s="375">
        <v>0</v>
      </c>
      <c r="S40" s="147">
        <v>320</v>
      </c>
      <c r="T40" s="147"/>
      <c r="U40" s="314" t="s">
        <v>3352</v>
      </c>
      <c r="V40" s="315"/>
      <c r="W40" s="315"/>
      <c r="X40" s="315"/>
      <c r="Y40" s="315"/>
      <c r="Z40" s="315"/>
      <c r="AA40" s="316"/>
    </row>
    <row r="41" spans="1:27">
      <c r="A41" s="1073"/>
      <c r="B41" s="362" t="s">
        <v>3335</v>
      </c>
      <c r="C41" s="363">
        <v>7</v>
      </c>
      <c r="D41" s="376">
        <v>0</v>
      </c>
      <c r="E41" s="145">
        <v>320</v>
      </c>
      <c r="F41" s="145"/>
      <c r="G41" s="310" t="s">
        <v>3353</v>
      </c>
      <c r="H41" s="311"/>
      <c r="I41" s="311"/>
      <c r="J41" s="311"/>
      <c r="K41" s="311"/>
      <c r="L41" s="311"/>
      <c r="M41" s="312"/>
      <c r="N41" s="197"/>
      <c r="O41" s="1294"/>
      <c r="P41" s="362" t="s">
        <v>3351</v>
      </c>
      <c r="Q41" s="363">
        <v>2</v>
      </c>
      <c r="R41" s="376">
        <v>0</v>
      </c>
      <c r="S41" s="145">
        <v>410</v>
      </c>
      <c r="T41" s="145"/>
      <c r="U41" s="310" t="s">
        <v>3354</v>
      </c>
      <c r="V41" s="311"/>
      <c r="W41" s="311"/>
      <c r="X41" s="311"/>
      <c r="Y41" s="311"/>
      <c r="Z41" s="311"/>
      <c r="AA41" s="312"/>
    </row>
    <row r="42" spans="1:27">
      <c r="A42" s="1073"/>
      <c r="B42" s="362" t="s">
        <v>3335</v>
      </c>
      <c r="C42" s="363">
        <v>8</v>
      </c>
      <c r="D42" s="376">
        <v>0</v>
      </c>
      <c r="E42" s="145">
        <v>390</v>
      </c>
      <c r="F42" s="145"/>
      <c r="G42" s="310" t="s">
        <v>3355</v>
      </c>
      <c r="H42" s="311"/>
      <c r="I42" s="311"/>
      <c r="J42" s="311"/>
      <c r="K42" s="311"/>
      <c r="L42" s="311"/>
      <c r="M42" s="312"/>
      <c r="N42" s="197"/>
      <c r="O42" s="1294"/>
      <c r="P42" s="362" t="s">
        <v>3351</v>
      </c>
      <c r="Q42" s="363">
        <v>3</v>
      </c>
      <c r="R42" s="376">
        <v>0</v>
      </c>
      <c r="S42" s="145">
        <v>360</v>
      </c>
      <c r="T42" s="145"/>
      <c r="U42" s="310" t="s">
        <v>3356</v>
      </c>
      <c r="V42" s="311"/>
      <c r="W42" s="311"/>
      <c r="X42" s="311"/>
      <c r="Y42" s="311"/>
      <c r="Z42" s="311"/>
      <c r="AA42" s="312"/>
    </row>
    <row r="43" spans="1:27">
      <c r="A43" s="1073"/>
      <c r="B43" s="362" t="s">
        <v>3335</v>
      </c>
      <c r="C43" s="363">
        <v>9</v>
      </c>
      <c r="D43" s="376">
        <v>0</v>
      </c>
      <c r="E43" s="145">
        <v>220</v>
      </c>
      <c r="F43" s="145"/>
      <c r="G43" s="310" t="s">
        <v>3357</v>
      </c>
      <c r="H43" s="311"/>
      <c r="I43" s="311"/>
      <c r="J43" s="311"/>
      <c r="K43" s="311"/>
      <c r="L43" s="311"/>
      <c r="M43" s="312"/>
      <c r="N43" s="197"/>
      <c r="O43" s="1294"/>
      <c r="P43" s="362" t="s">
        <v>3351</v>
      </c>
      <c r="Q43" s="363">
        <v>5</v>
      </c>
      <c r="R43" s="376">
        <v>0</v>
      </c>
      <c r="S43" s="145">
        <v>420</v>
      </c>
      <c r="T43" s="145"/>
      <c r="U43" s="310" t="s">
        <v>3358</v>
      </c>
      <c r="V43" s="311"/>
      <c r="W43" s="311"/>
      <c r="X43" s="311"/>
      <c r="Y43" s="311"/>
      <c r="Z43" s="311"/>
      <c r="AA43" s="312"/>
    </row>
    <row r="44" spans="1:27">
      <c r="A44" s="1073"/>
      <c r="B44" s="362" t="s">
        <v>3335</v>
      </c>
      <c r="C44" s="363">
        <v>10</v>
      </c>
      <c r="D44" s="376">
        <v>0</v>
      </c>
      <c r="E44" s="145">
        <v>350</v>
      </c>
      <c r="F44" s="145"/>
      <c r="G44" s="310" t="s">
        <v>3359</v>
      </c>
      <c r="H44" s="311"/>
      <c r="I44" s="311"/>
      <c r="J44" s="311"/>
      <c r="K44" s="311"/>
      <c r="L44" s="311"/>
      <c r="M44" s="312"/>
      <c r="N44" s="197"/>
      <c r="O44" s="1294"/>
      <c r="P44" s="362" t="s">
        <v>3351</v>
      </c>
      <c r="Q44" s="363">
        <v>6</v>
      </c>
      <c r="R44" s="376">
        <v>0</v>
      </c>
      <c r="S44" s="145">
        <v>170</v>
      </c>
      <c r="T44" s="145"/>
      <c r="U44" s="310" t="s">
        <v>3360</v>
      </c>
      <c r="V44" s="311"/>
      <c r="W44" s="311"/>
      <c r="X44" s="311"/>
      <c r="Y44" s="311"/>
      <c r="Z44" s="311"/>
      <c r="AA44" s="312"/>
    </row>
    <row r="45" spans="1:27">
      <c r="A45" s="1073"/>
      <c r="B45" s="71"/>
      <c r="C45" s="72"/>
      <c r="D45" s="377"/>
      <c r="E45" s="418"/>
      <c r="F45" s="155"/>
      <c r="G45" s="320"/>
      <c r="H45" s="321"/>
      <c r="I45" s="321"/>
      <c r="J45" s="321"/>
      <c r="K45" s="321"/>
      <c r="L45" s="321"/>
      <c r="M45" s="322"/>
      <c r="N45" s="197"/>
      <c r="O45" s="1294"/>
      <c r="P45" s="362" t="s">
        <v>3351</v>
      </c>
      <c r="Q45" s="363">
        <v>7</v>
      </c>
      <c r="R45" s="376">
        <v>0</v>
      </c>
      <c r="S45" s="145">
        <v>390</v>
      </c>
      <c r="T45" s="145"/>
      <c r="U45" s="310" t="s">
        <v>3361</v>
      </c>
      <c r="V45" s="311"/>
      <c r="W45" s="311"/>
      <c r="X45" s="311"/>
      <c r="Y45" s="311"/>
      <c r="Z45" s="311"/>
      <c r="AA45" s="312"/>
    </row>
    <row r="46" spans="1:27">
      <c r="A46" s="1074"/>
      <c r="B46" s="371" t="s">
        <v>10</v>
      </c>
      <c r="C46" s="372"/>
      <c r="D46" s="335"/>
      <c r="E46" s="419">
        <f>SUM(E32:E45)</f>
        <v>5440</v>
      </c>
      <c r="F46" s="148">
        <f>SUM(F32:F45)</f>
        <v>0</v>
      </c>
      <c r="G46" s="1018"/>
      <c r="H46" s="1019"/>
      <c r="I46" s="1019"/>
      <c r="J46" s="1019"/>
      <c r="K46" s="1019"/>
      <c r="L46" s="1019"/>
      <c r="M46" s="1020"/>
      <c r="N46" s="197"/>
      <c r="O46" s="1294"/>
      <c r="P46" s="362" t="s">
        <v>3351</v>
      </c>
      <c r="Q46" s="363">
        <v>8</v>
      </c>
      <c r="R46" s="376">
        <v>0</v>
      </c>
      <c r="S46" s="145">
        <v>260</v>
      </c>
      <c r="T46" s="145"/>
      <c r="U46" s="310" t="s">
        <v>3362</v>
      </c>
      <c r="V46" s="311"/>
      <c r="W46" s="311"/>
      <c r="X46" s="311"/>
      <c r="Y46" s="311"/>
      <c r="Z46" s="311"/>
      <c r="AA46" s="312"/>
    </row>
    <row r="47" spans="1:27" ht="11.25" customHeight="1">
      <c r="A47" s="1072" t="s">
        <v>2321</v>
      </c>
      <c r="B47" s="359" t="s">
        <v>3363</v>
      </c>
      <c r="C47" s="360">
        <v>1</v>
      </c>
      <c r="D47" s="375">
        <v>0</v>
      </c>
      <c r="E47" s="147">
        <v>360</v>
      </c>
      <c r="F47" s="147"/>
      <c r="G47" s="314" t="s">
        <v>3364</v>
      </c>
      <c r="H47" s="315"/>
      <c r="I47" s="315"/>
      <c r="J47" s="315"/>
      <c r="K47" s="315"/>
      <c r="L47" s="315"/>
      <c r="M47" s="316"/>
      <c r="N47" s="197"/>
      <c r="O47" s="1294"/>
      <c r="P47" s="362" t="s">
        <v>3351</v>
      </c>
      <c r="Q47" s="363">
        <v>9</v>
      </c>
      <c r="R47" s="376">
        <v>0</v>
      </c>
      <c r="S47" s="145">
        <v>360</v>
      </c>
      <c r="T47" s="145"/>
      <c r="U47" s="310" t="s">
        <v>3365</v>
      </c>
      <c r="V47" s="311"/>
      <c r="W47" s="311"/>
      <c r="X47" s="311"/>
      <c r="Y47" s="311"/>
      <c r="Z47" s="311"/>
      <c r="AA47" s="312"/>
    </row>
    <row r="48" spans="1:27">
      <c r="A48" s="1073"/>
      <c r="B48" s="362" t="s">
        <v>3363</v>
      </c>
      <c r="C48" s="363">
        <v>2</v>
      </c>
      <c r="D48" s="376">
        <v>0</v>
      </c>
      <c r="E48" s="145">
        <v>540</v>
      </c>
      <c r="F48" s="145"/>
      <c r="G48" s="310" t="s">
        <v>3366</v>
      </c>
      <c r="H48" s="311"/>
      <c r="I48" s="311"/>
      <c r="J48" s="311"/>
      <c r="K48" s="311"/>
      <c r="L48" s="311"/>
      <c r="M48" s="312"/>
      <c r="N48" s="197"/>
      <c r="O48" s="1294"/>
      <c r="P48" s="362" t="s">
        <v>3351</v>
      </c>
      <c r="Q48" s="363">
        <v>10</v>
      </c>
      <c r="R48" s="376">
        <v>0</v>
      </c>
      <c r="S48" s="145">
        <v>530</v>
      </c>
      <c r="T48" s="145"/>
      <c r="U48" s="310" t="s">
        <v>3367</v>
      </c>
      <c r="V48" s="311"/>
      <c r="W48" s="311"/>
      <c r="X48" s="311"/>
      <c r="Y48" s="311"/>
      <c r="Z48" s="311"/>
      <c r="AA48" s="312"/>
    </row>
    <row r="49" spans="1:27">
      <c r="A49" s="1073"/>
      <c r="B49" s="362" t="s">
        <v>3363</v>
      </c>
      <c r="C49" s="363">
        <v>3</v>
      </c>
      <c r="D49" s="376">
        <v>0</v>
      </c>
      <c r="E49" s="145">
        <v>360</v>
      </c>
      <c r="F49" s="145"/>
      <c r="G49" s="310" t="s">
        <v>3368</v>
      </c>
      <c r="H49" s="311"/>
      <c r="I49" s="311"/>
      <c r="J49" s="311"/>
      <c r="K49" s="311"/>
      <c r="L49" s="311"/>
      <c r="M49" s="312"/>
      <c r="N49" s="197"/>
      <c r="O49" s="1294"/>
      <c r="P49" s="362" t="s">
        <v>3351</v>
      </c>
      <c r="Q49" s="363">
        <v>11</v>
      </c>
      <c r="R49" s="376">
        <v>0</v>
      </c>
      <c r="S49" s="145">
        <v>280</v>
      </c>
      <c r="T49" s="145"/>
      <c r="U49" s="310" t="s">
        <v>3369</v>
      </c>
      <c r="V49" s="311"/>
      <c r="W49" s="311"/>
      <c r="X49" s="311"/>
      <c r="Y49" s="311"/>
      <c r="Z49" s="311"/>
      <c r="AA49" s="312"/>
    </row>
    <row r="50" spans="1:27">
      <c r="A50" s="1073"/>
      <c r="B50" s="362" t="s">
        <v>3363</v>
      </c>
      <c r="C50" s="363">
        <v>4</v>
      </c>
      <c r="D50" s="376">
        <v>0</v>
      </c>
      <c r="E50" s="145">
        <v>280</v>
      </c>
      <c r="F50" s="145"/>
      <c r="G50" s="310" t="s">
        <v>3370</v>
      </c>
      <c r="H50" s="311"/>
      <c r="I50" s="311"/>
      <c r="J50" s="311"/>
      <c r="K50" s="311"/>
      <c r="L50" s="311"/>
      <c r="M50" s="312"/>
      <c r="N50" s="197"/>
      <c r="O50" s="1294"/>
      <c r="P50" s="362" t="s">
        <v>3351</v>
      </c>
      <c r="Q50" s="363">
        <v>12</v>
      </c>
      <c r="R50" s="376">
        <v>0</v>
      </c>
      <c r="S50" s="145">
        <v>310</v>
      </c>
      <c r="T50" s="145"/>
      <c r="U50" s="310" t="s">
        <v>3371</v>
      </c>
      <c r="V50" s="311"/>
      <c r="W50" s="311"/>
      <c r="X50" s="311"/>
      <c r="Y50" s="311"/>
      <c r="Z50" s="311"/>
      <c r="AA50" s="312"/>
    </row>
    <row r="51" spans="1:27">
      <c r="A51" s="1073"/>
      <c r="B51" s="362" t="s">
        <v>3363</v>
      </c>
      <c r="C51" s="363">
        <v>5</v>
      </c>
      <c r="D51" s="376">
        <v>0</v>
      </c>
      <c r="E51" s="145">
        <v>360</v>
      </c>
      <c r="F51" s="145"/>
      <c r="G51" s="310" t="s">
        <v>3372</v>
      </c>
      <c r="H51" s="311"/>
      <c r="I51" s="311"/>
      <c r="J51" s="311"/>
      <c r="K51" s="311"/>
      <c r="L51" s="311"/>
      <c r="M51" s="312"/>
      <c r="N51" s="197"/>
      <c r="O51" s="1294"/>
      <c r="P51" s="362" t="s">
        <v>3351</v>
      </c>
      <c r="Q51" s="363">
        <v>13</v>
      </c>
      <c r="R51" s="376">
        <v>0</v>
      </c>
      <c r="S51" s="145">
        <v>250</v>
      </c>
      <c r="T51" s="145"/>
      <c r="U51" s="310" t="s">
        <v>3373</v>
      </c>
      <c r="V51" s="311"/>
      <c r="W51" s="311"/>
      <c r="X51" s="311"/>
      <c r="Y51" s="311"/>
      <c r="Z51" s="311"/>
      <c r="AA51" s="312"/>
    </row>
    <row r="52" spans="1:27">
      <c r="A52" s="1073"/>
      <c r="B52" s="362" t="s">
        <v>3363</v>
      </c>
      <c r="C52" s="363">
        <v>6</v>
      </c>
      <c r="D52" s="376">
        <v>0</v>
      </c>
      <c r="E52" s="145">
        <v>350</v>
      </c>
      <c r="F52" s="145"/>
      <c r="G52" s="310" t="s">
        <v>3374</v>
      </c>
      <c r="H52" s="311"/>
      <c r="I52" s="311"/>
      <c r="J52" s="311"/>
      <c r="K52" s="311"/>
      <c r="L52" s="311"/>
      <c r="M52" s="312"/>
      <c r="N52" s="197"/>
      <c r="O52" s="1294"/>
      <c r="P52" s="362" t="s">
        <v>3351</v>
      </c>
      <c r="Q52" s="363">
        <v>14</v>
      </c>
      <c r="R52" s="376">
        <v>0</v>
      </c>
      <c r="S52" s="145">
        <v>540</v>
      </c>
      <c r="T52" s="145"/>
      <c r="U52" s="310" t="s">
        <v>3375</v>
      </c>
      <c r="V52" s="311"/>
      <c r="W52" s="311"/>
      <c r="X52" s="311"/>
      <c r="Y52" s="311"/>
      <c r="Z52" s="311"/>
      <c r="AA52" s="312"/>
    </row>
    <row r="53" spans="1:27">
      <c r="A53" s="1073"/>
      <c r="B53" s="362" t="s">
        <v>3363</v>
      </c>
      <c r="C53" s="363">
        <v>7</v>
      </c>
      <c r="D53" s="376">
        <v>0</v>
      </c>
      <c r="E53" s="145">
        <v>570</v>
      </c>
      <c r="F53" s="145"/>
      <c r="G53" s="329" t="s">
        <v>3376</v>
      </c>
      <c r="H53" s="330"/>
      <c r="I53" s="330"/>
      <c r="J53" s="330"/>
      <c r="K53" s="330"/>
      <c r="L53" s="330"/>
      <c r="M53" s="331"/>
      <c r="N53" s="197"/>
      <c r="O53" s="1294"/>
      <c r="P53" s="378"/>
      <c r="Q53" s="379"/>
      <c r="R53" s="355"/>
      <c r="S53" s="418"/>
      <c r="T53" s="176"/>
      <c r="U53" s="320"/>
      <c r="V53" s="321"/>
      <c r="W53" s="321"/>
      <c r="X53" s="321"/>
      <c r="Y53" s="321"/>
      <c r="Z53" s="321"/>
      <c r="AA53" s="322"/>
    </row>
    <row r="54" spans="1:27">
      <c r="A54" s="1073"/>
      <c r="B54" s="362" t="s">
        <v>3363</v>
      </c>
      <c r="C54" s="363">
        <v>8</v>
      </c>
      <c r="D54" s="376">
        <v>0</v>
      </c>
      <c r="E54" s="145">
        <v>290</v>
      </c>
      <c r="F54" s="145"/>
      <c r="G54" s="310" t="s">
        <v>3377</v>
      </c>
      <c r="H54" s="311"/>
      <c r="I54" s="311"/>
      <c r="J54" s="311"/>
      <c r="K54" s="311"/>
      <c r="L54" s="311"/>
      <c r="M54" s="312"/>
      <c r="N54" s="197"/>
      <c r="O54" s="1295"/>
      <c r="P54" s="371" t="s">
        <v>10</v>
      </c>
      <c r="Q54" s="372"/>
      <c r="R54" s="306"/>
      <c r="S54" s="419">
        <f>SUM(S40:S53)</f>
        <v>4600</v>
      </c>
      <c r="T54" s="148">
        <f>SUM(T40:T53)</f>
        <v>0</v>
      </c>
      <c r="U54" s="1018"/>
      <c r="V54" s="1019"/>
      <c r="W54" s="1019"/>
      <c r="X54" s="1019"/>
      <c r="Y54" s="1019"/>
      <c r="Z54" s="1019"/>
      <c r="AA54" s="1020"/>
    </row>
    <row r="55" spans="1:27">
      <c r="A55" s="1073"/>
      <c r="B55" s="362" t="s">
        <v>3363</v>
      </c>
      <c r="C55" s="363">
        <v>9</v>
      </c>
      <c r="D55" s="376">
        <v>0</v>
      </c>
      <c r="E55" s="145">
        <v>610</v>
      </c>
      <c r="F55" s="145"/>
      <c r="G55" s="310" t="s">
        <v>3378</v>
      </c>
      <c r="H55" s="311"/>
      <c r="I55" s="311"/>
      <c r="J55" s="311"/>
      <c r="K55" s="311"/>
      <c r="L55" s="311"/>
      <c r="M55" s="312"/>
      <c r="N55" s="197"/>
      <c r="S55" s="425"/>
      <c r="T55" s="51"/>
    </row>
    <row r="56" spans="1:27">
      <c r="A56" s="1073"/>
      <c r="B56" s="71"/>
      <c r="C56" s="72"/>
      <c r="D56" s="377"/>
      <c r="E56" s="418"/>
      <c r="F56" s="155"/>
      <c r="G56" s="320"/>
      <c r="H56" s="321"/>
      <c r="I56" s="321"/>
      <c r="J56" s="321"/>
      <c r="K56" s="321"/>
      <c r="L56" s="321"/>
      <c r="M56" s="322"/>
      <c r="N56" s="197"/>
      <c r="S56" s="425"/>
      <c r="T56" s="51"/>
    </row>
    <row r="57" spans="1:27">
      <c r="A57" s="1074"/>
      <c r="B57" s="371" t="s">
        <v>10</v>
      </c>
      <c r="C57" s="372"/>
      <c r="D57" s="335"/>
      <c r="E57" s="419">
        <f>SUM(E47:E56)</f>
        <v>3720</v>
      </c>
      <c r="F57" s="148">
        <f>SUM(F47:F56)</f>
        <v>0</v>
      </c>
      <c r="G57" s="1018"/>
      <c r="H57" s="1019"/>
      <c r="I57" s="1019"/>
      <c r="J57" s="1019"/>
      <c r="K57" s="1019"/>
      <c r="L57" s="1019"/>
      <c r="M57" s="1020"/>
      <c r="N57" s="197"/>
      <c r="O57" s="1098" t="s">
        <v>2322</v>
      </c>
      <c r="P57" s="1099"/>
      <c r="Q57" s="1099"/>
      <c r="R57" s="1100"/>
      <c r="S57" s="430">
        <f>SUM(E18,E31,E46,E57,S17,S30,S39,S54)</f>
        <v>33050</v>
      </c>
      <c r="T57" s="198">
        <f>SUM(F18,F31,F46,F57,T17,T30,T39,T54)</f>
        <v>0</v>
      </c>
    </row>
    <row r="58" spans="1:27">
      <c r="E58" s="425"/>
      <c r="N58" s="197"/>
      <c r="S58" s="425"/>
      <c r="T58" s="51"/>
    </row>
    <row r="59" spans="1:27">
      <c r="E59" s="425"/>
      <c r="N59" s="197"/>
      <c r="O59" s="1098" t="s">
        <v>2323</v>
      </c>
      <c r="P59" s="1099"/>
      <c r="Q59" s="1099"/>
      <c r="R59" s="1100"/>
      <c r="S59" s="430">
        <f>SUM(S57,小倉南区①!S69)</f>
        <v>78670</v>
      </c>
      <c r="T59" s="433">
        <f>SUM(T57,小倉南区①!T69)</f>
        <v>0</v>
      </c>
    </row>
    <row r="60" spans="1:27">
      <c r="N60" s="197"/>
      <c r="T60" s="346"/>
    </row>
    <row r="61" spans="1:27">
      <c r="N61" s="197"/>
      <c r="T61" s="352"/>
    </row>
    <row r="62" spans="1:27">
      <c r="N62" s="197"/>
      <c r="T62" s="352"/>
    </row>
    <row r="63" spans="1:27">
      <c r="N63" s="197"/>
      <c r="T63" s="352"/>
    </row>
    <row r="64" spans="1:27">
      <c r="N64" s="197"/>
    </row>
    <row r="65" spans="1:27">
      <c r="N65" s="197"/>
    </row>
    <row r="66" spans="1:27" ht="12">
      <c r="A66" s="1071" t="s">
        <v>28</v>
      </c>
      <c r="B66" s="1071"/>
      <c r="C66" s="1071"/>
      <c r="D66" s="1071"/>
      <c r="E66" s="1071"/>
      <c r="F66" s="1071"/>
      <c r="G66" s="1071"/>
      <c r="H66" s="1071"/>
      <c r="I66" s="1071"/>
      <c r="J66" s="1071"/>
      <c r="K66" s="1071"/>
      <c r="L66" s="1071"/>
      <c r="M66" s="1071"/>
      <c r="N66" s="1071"/>
      <c r="O66" s="1071"/>
      <c r="P66" s="1071"/>
      <c r="Q66" s="1071"/>
      <c r="R66" s="1071"/>
      <c r="S66" s="1071"/>
      <c r="T66" s="1071"/>
      <c r="U66" s="1071"/>
      <c r="V66" s="1071"/>
      <c r="W66" s="1071"/>
      <c r="X66" s="1071"/>
      <c r="Y66" s="1071"/>
      <c r="Z66" s="1071"/>
      <c r="AA66" s="1071"/>
    </row>
  </sheetData>
  <mergeCells count="39">
    <mergeCell ref="A3:C3"/>
    <mergeCell ref="D3:S3"/>
    <mergeCell ref="U3:Z3"/>
    <mergeCell ref="U4:V4"/>
    <mergeCell ref="X4:Z4"/>
    <mergeCell ref="A4:S4"/>
    <mergeCell ref="A1:C1"/>
    <mergeCell ref="A2:C2"/>
    <mergeCell ref="D2:E2"/>
    <mergeCell ref="F2:G2"/>
    <mergeCell ref="P2:Q2"/>
    <mergeCell ref="U2:AA2"/>
    <mergeCell ref="D1:W1"/>
    <mergeCell ref="X1:AA1"/>
    <mergeCell ref="H2:I2"/>
    <mergeCell ref="K2:M2"/>
    <mergeCell ref="U5:AA5"/>
    <mergeCell ref="A6:A18"/>
    <mergeCell ref="O6:O17"/>
    <mergeCell ref="B5:D5"/>
    <mergeCell ref="G5:M5"/>
    <mergeCell ref="P5:R5"/>
    <mergeCell ref="U17:AA17"/>
    <mergeCell ref="G18:M18"/>
    <mergeCell ref="O18:O30"/>
    <mergeCell ref="A19:A31"/>
    <mergeCell ref="U30:AA30"/>
    <mergeCell ref="G31:M31"/>
    <mergeCell ref="O31:O39"/>
    <mergeCell ref="U39:AA39"/>
    <mergeCell ref="U54:AA54"/>
    <mergeCell ref="A66:AA66"/>
    <mergeCell ref="O40:O54"/>
    <mergeCell ref="A47:A57"/>
    <mergeCell ref="G46:M46"/>
    <mergeCell ref="A32:A46"/>
    <mergeCell ref="O59:R59"/>
    <mergeCell ref="G57:M57"/>
    <mergeCell ref="O57:R57"/>
  </mergeCells>
  <phoneticPr fontId="23"/>
  <conditionalFormatting sqref="F17:F18 F29:F31 F45:F46 F56:F57">
    <cfRule type="cellIs" dxfId="9" priority="2" stopIfTrue="1" operator="greaterThan">
      <formula>E17</formula>
    </cfRule>
  </conditionalFormatting>
  <conditionalFormatting sqref="T16:T17 T29:T30 T38:T39 T53:T58">
    <cfRule type="cellIs" dxfId="8" priority="1" stopIfTrue="1" operator="greaterThan">
      <formula>S16</formula>
    </cfRule>
  </conditionalFormatting>
  <pageMargins left="0.43307086614173229" right="0.15748031496062992" top="0.39370078740157483" bottom="0.15748031496062992" header="0.19685039370078741" footer="0.1574803149606299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66"/>
  <sheetViews>
    <sheetView workbookViewId="0">
      <selection sqref="A1:C1"/>
    </sheetView>
  </sheetViews>
  <sheetFormatPr defaultRowHeight="11.25"/>
  <cols>
    <col min="1" max="4" width="3.125" style="6" customWidth="1"/>
    <col min="5" max="6" width="6.25" style="6" customWidth="1"/>
    <col min="7" max="18" width="3.125" style="6" customWidth="1"/>
    <col min="19" max="20" width="6.25" style="6" customWidth="1"/>
    <col min="21" max="27" width="3.125" style="6" customWidth="1"/>
    <col min="28" max="16384" width="9" style="6"/>
  </cols>
  <sheetData>
    <row r="1" spans="1:27" ht="18.75" customHeight="1">
      <c r="A1" s="757" t="s">
        <v>2324</v>
      </c>
      <c r="B1" s="758"/>
      <c r="C1" s="758"/>
      <c r="D1" s="1305" t="s">
        <v>2325</v>
      </c>
      <c r="E1" s="1306"/>
      <c r="F1" s="1079" t="s">
        <v>2326</v>
      </c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20" t="str">
        <f>集計表!AC1</f>
        <v>2020/6</v>
      </c>
      <c r="Y1" s="1286"/>
      <c r="Z1" s="1286"/>
      <c r="AA1" s="1287"/>
    </row>
    <row r="2" spans="1:27" ht="18.75" customHeight="1">
      <c r="A2" s="722" t="s">
        <v>56</v>
      </c>
      <c r="B2" s="759"/>
      <c r="C2" s="723"/>
      <c r="D2" s="1056">
        <f>[1]申込書!$A$3</f>
        <v>2020</v>
      </c>
      <c r="E2" s="768"/>
      <c r="F2" s="1284">
        <f>SUM(P2-3)</f>
        <v>43985</v>
      </c>
      <c r="G2" s="1284"/>
      <c r="H2" s="1288" t="str">
        <f>[1]申込書!$L$4</f>
        <v>（水）</v>
      </c>
      <c r="I2" s="1288"/>
      <c r="J2" s="209" t="s">
        <v>2897</v>
      </c>
      <c r="K2" s="1289">
        <f>SUM(F2+2)</f>
        <v>43987</v>
      </c>
      <c r="L2" s="1289"/>
      <c r="M2" s="1289"/>
      <c r="N2" s="353" t="str">
        <f>[1]申込書!$P$4</f>
        <v>（金）</v>
      </c>
      <c r="O2" s="367" t="s">
        <v>2987</v>
      </c>
      <c r="P2" s="1057">
        <f>申込書!C6</f>
        <v>43988</v>
      </c>
      <c r="Q2" s="1057"/>
      <c r="R2" s="333" t="s">
        <v>2576</v>
      </c>
      <c r="S2" s="368" t="s">
        <v>57</v>
      </c>
      <c r="T2" s="369" t="s">
        <v>2549</v>
      </c>
      <c r="U2" s="1285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54</v>
      </c>
      <c r="B3" s="761"/>
      <c r="C3" s="762"/>
      <c r="D3" s="1291">
        <f>申込書!C7</f>
        <v>0</v>
      </c>
      <c r="E3" s="1292"/>
      <c r="F3" s="1292"/>
      <c r="G3" s="1292"/>
      <c r="H3" s="1292"/>
      <c r="I3" s="1292"/>
      <c r="J3" s="1292"/>
      <c r="K3" s="1292"/>
      <c r="L3" s="1292"/>
      <c r="M3" s="1292"/>
      <c r="N3" s="1292"/>
      <c r="O3" s="1292"/>
      <c r="P3" s="1292"/>
      <c r="Q3" s="1292"/>
      <c r="R3" s="1292"/>
      <c r="S3" s="1293"/>
      <c r="T3" s="369" t="s">
        <v>3169</v>
      </c>
      <c r="U3" s="1046">
        <f>SUM(集計表!N133+集計表!N251)</f>
        <v>0</v>
      </c>
      <c r="V3" s="1046"/>
      <c r="W3" s="1046"/>
      <c r="X3" s="1046"/>
      <c r="Y3" s="1046"/>
      <c r="Z3" s="1046"/>
      <c r="AA3" s="332" t="s">
        <v>59</v>
      </c>
    </row>
    <row r="4" spans="1:27" ht="18.75" customHeight="1">
      <c r="A4" s="1290" t="s">
        <v>3170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370"/>
      <c r="U4" s="1019" t="s">
        <v>6</v>
      </c>
      <c r="V4" s="1019"/>
      <c r="W4" s="20" t="s">
        <v>2902</v>
      </c>
      <c r="X4" s="1114">
        <f>SUM(F65,T50)</f>
        <v>0</v>
      </c>
      <c r="Y4" s="1019"/>
      <c r="Z4" s="1019"/>
      <c r="AA4" s="6" t="s">
        <v>3172</v>
      </c>
    </row>
    <row r="5" spans="1:27">
      <c r="A5" s="21"/>
      <c r="B5" s="1049" t="s">
        <v>2299</v>
      </c>
      <c r="C5" s="1050"/>
      <c r="D5" s="1050"/>
      <c r="E5" s="162" t="s">
        <v>7</v>
      </c>
      <c r="F5" s="161" t="s">
        <v>8</v>
      </c>
      <c r="G5" s="1050" t="s">
        <v>3173</v>
      </c>
      <c r="H5" s="1050"/>
      <c r="I5" s="1050"/>
      <c r="J5" s="1050"/>
      <c r="K5" s="1050"/>
      <c r="L5" s="1050"/>
      <c r="M5" s="1061"/>
      <c r="O5" s="21"/>
      <c r="P5" s="1049" t="s">
        <v>3174</v>
      </c>
      <c r="Q5" s="1050"/>
      <c r="R5" s="1050"/>
      <c r="S5" s="162" t="s">
        <v>7</v>
      </c>
      <c r="T5" s="161" t="s">
        <v>8</v>
      </c>
      <c r="U5" s="1050" t="s">
        <v>3173</v>
      </c>
      <c r="V5" s="1050"/>
      <c r="W5" s="1050"/>
      <c r="X5" s="1050"/>
      <c r="Y5" s="1050"/>
      <c r="Z5" s="1050"/>
      <c r="AA5" s="1061"/>
    </row>
    <row r="6" spans="1:27">
      <c r="A6" s="1072" t="s">
        <v>2327</v>
      </c>
      <c r="B6" s="359" t="s">
        <v>3380</v>
      </c>
      <c r="C6" s="360">
        <v>1</v>
      </c>
      <c r="D6" s="375">
        <v>0</v>
      </c>
      <c r="E6" s="147">
        <v>830</v>
      </c>
      <c r="F6" s="147"/>
      <c r="G6" s="380" t="s">
        <v>3381</v>
      </c>
      <c r="H6" s="381"/>
      <c r="I6" s="381"/>
      <c r="J6" s="381"/>
      <c r="K6" s="381"/>
      <c r="L6" s="381"/>
      <c r="M6" s="382"/>
      <c r="N6" s="197"/>
      <c r="O6" s="1072" t="s">
        <v>2328</v>
      </c>
      <c r="P6" s="359" t="s">
        <v>780</v>
      </c>
      <c r="Q6" s="360">
        <v>1</v>
      </c>
      <c r="R6" s="375">
        <v>0</v>
      </c>
      <c r="S6" s="147">
        <v>410</v>
      </c>
      <c r="T6" s="147"/>
      <c r="U6" s="314" t="s">
        <v>3382</v>
      </c>
      <c r="V6" s="315"/>
      <c r="W6" s="315"/>
      <c r="X6" s="315"/>
      <c r="Y6" s="315"/>
      <c r="Z6" s="315"/>
      <c r="AA6" s="316"/>
    </row>
    <row r="7" spans="1:27">
      <c r="A7" s="1073"/>
      <c r="B7" s="362" t="s">
        <v>3380</v>
      </c>
      <c r="C7" s="363">
        <v>2</v>
      </c>
      <c r="D7" s="376">
        <v>0</v>
      </c>
      <c r="E7" s="145">
        <v>490</v>
      </c>
      <c r="F7" s="145"/>
      <c r="G7" s="383" t="s">
        <v>3383</v>
      </c>
      <c r="H7" s="384"/>
      <c r="I7" s="384"/>
      <c r="J7" s="384"/>
      <c r="K7" s="384"/>
      <c r="L7" s="384"/>
      <c r="M7" s="385"/>
      <c r="N7" s="197"/>
      <c r="O7" s="1073"/>
      <c r="P7" s="362" t="s">
        <v>780</v>
      </c>
      <c r="Q7" s="363">
        <v>2</v>
      </c>
      <c r="R7" s="376">
        <v>0</v>
      </c>
      <c r="S7" s="145">
        <v>660</v>
      </c>
      <c r="T7" s="145"/>
      <c r="U7" s="310" t="s">
        <v>3384</v>
      </c>
      <c r="V7" s="311"/>
      <c r="W7" s="311"/>
      <c r="X7" s="311"/>
      <c r="Y7" s="311"/>
      <c r="Z7" s="311"/>
      <c r="AA7" s="312"/>
    </row>
    <row r="8" spans="1:27">
      <c r="A8" s="1073"/>
      <c r="B8" s="362" t="s">
        <v>3380</v>
      </c>
      <c r="C8" s="363">
        <v>3</v>
      </c>
      <c r="D8" s="376">
        <v>0</v>
      </c>
      <c r="E8" s="145">
        <v>290</v>
      </c>
      <c r="F8" s="145"/>
      <c r="G8" s="383" t="s">
        <v>3385</v>
      </c>
      <c r="H8" s="384"/>
      <c r="I8" s="384"/>
      <c r="J8" s="384"/>
      <c r="K8" s="384"/>
      <c r="L8" s="384"/>
      <c r="M8" s="385"/>
      <c r="N8" s="197"/>
      <c r="O8" s="1073"/>
      <c r="P8" s="362" t="s">
        <v>780</v>
      </c>
      <c r="Q8" s="363">
        <v>3</v>
      </c>
      <c r="R8" s="376">
        <v>0</v>
      </c>
      <c r="S8" s="145">
        <v>300</v>
      </c>
      <c r="T8" s="145"/>
      <c r="U8" s="310" t="s">
        <v>3386</v>
      </c>
      <c r="V8" s="311"/>
      <c r="W8" s="311"/>
      <c r="X8" s="311"/>
      <c r="Y8" s="311"/>
      <c r="Z8" s="311"/>
      <c r="AA8" s="312"/>
    </row>
    <row r="9" spans="1:27">
      <c r="A9" s="1073"/>
      <c r="B9" s="362" t="s">
        <v>3380</v>
      </c>
      <c r="C9" s="363">
        <v>4</v>
      </c>
      <c r="D9" s="376">
        <v>0</v>
      </c>
      <c r="E9" s="145">
        <v>320</v>
      </c>
      <c r="F9" s="145"/>
      <c r="G9" s="383" t="s">
        <v>3387</v>
      </c>
      <c r="H9" s="384"/>
      <c r="I9" s="384"/>
      <c r="J9" s="384"/>
      <c r="K9" s="384"/>
      <c r="L9" s="384"/>
      <c r="M9" s="385"/>
      <c r="N9" s="197"/>
      <c r="O9" s="1073"/>
      <c r="P9" s="362" t="s">
        <v>780</v>
      </c>
      <c r="Q9" s="363">
        <v>4</v>
      </c>
      <c r="R9" s="376">
        <v>0</v>
      </c>
      <c r="S9" s="145">
        <v>410</v>
      </c>
      <c r="T9" s="145"/>
      <c r="U9" s="310" t="s">
        <v>3388</v>
      </c>
      <c r="V9" s="311"/>
      <c r="W9" s="311"/>
      <c r="X9" s="311"/>
      <c r="Y9" s="311"/>
      <c r="Z9" s="311"/>
      <c r="AA9" s="312"/>
    </row>
    <row r="10" spans="1:27">
      <c r="A10" s="1073"/>
      <c r="B10" s="362" t="s">
        <v>3380</v>
      </c>
      <c r="C10" s="363">
        <v>5</v>
      </c>
      <c r="D10" s="376">
        <v>0</v>
      </c>
      <c r="E10" s="145">
        <v>360</v>
      </c>
      <c r="F10" s="145"/>
      <c r="G10" s="383" t="s">
        <v>3389</v>
      </c>
      <c r="H10" s="384"/>
      <c r="I10" s="384"/>
      <c r="J10" s="384"/>
      <c r="K10" s="384"/>
      <c r="L10" s="384"/>
      <c r="M10" s="385"/>
      <c r="N10" s="197"/>
      <c r="O10" s="1073"/>
      <c r="P10" s="362" t="s">
        <v>780</v>
      </c>
      <c r="Q10" s="363">
        <v>5</v>
      </c>
      <c r="R10" s="376">
        <v>0</v>
      </c>
      <c r="S10" s="145">
        <v>520</v>
      </c>
      <c r="T10" s="145"/>
      <c r="U10" s="310" t="s">
        <v>3390</v>
      </c>
      <c r="V10" s="311"/>
      <c r="W10" s="311"/>
      <c r="X10" s="311"/>
      <c r="Y10" s="311"/>
      <c r="Z10" s="311"/>
      <c r="AA10" s="312"/>
    </row>
    <row r="11" spans="1:27">
      <c r="A11" s="1073"/>
      <c r="B11" s="362" t="s">
        <v>3380</v>
      </c>
      <c r="C11" s="363">
        <v>6</v>
      </c>
      <c r="D11" s="376">
        <v>0</v>
      </c>
      <c r="E11" s="145">
        <v>270</v>
      </c>
      <c r="F11" s="145"/>
      <c r="G11" s="386" t="s">
        <v>3391</v>
      </c>
      <c r="H11" s="387"/>
      <c r="I11" s="387"/>
      <c r="J11" s="387"/>
      <c r="K11" s="387"/>
      <c r="L11" s="387"/>
      <c r="M11" s="388"/>
      <c r="N11" s="197"/>
      <c r="O11" s="1073"/>
      <c r="P11" s="362" t="s">
        <v>780</v>
      </c>
      <c r="Q11" s="363">
        <v>6</v>
      </c>
      <c r="R11" s="376">
        <v>0</v>
      </c>
      <c r="S11" s="145">
        <v>460</v>
      </c>
      <c r="T11" s="145"/>
      <c r="U11" s="310" t="s">
        <v>3392</v>
      </c>
      <c r="V11" s="311"/>
      <c r="W11" s="311"/>
      <c r="X11" s="311"/>
      <c r="Y11" s="311"/>
      <c r="Z11" s="311"/>
      <c r="AA11" s="312"/>
    </row>
    <row r="12" spans="1:27">
      <c r="A12" s="1073"/>
      <c r="B12" s="362" t="s">
        <v>3380</v>
      </c>
      <c r="C12" s="363">
        <v>7</v>
      </c>
      <c r="D12" s="376">
        <v>0</v>
      </c>
      <c r="E12" s="145">
        <v>550</v>
      </c>
      <c r="F12" s="145"/>
      <c r="G12" s="383" t="s">
        <v>3393</v>
      </c>
      <c r="H12" s="384"/>
      <c r="I12" s="384"/>
      <c r="J12" s="384"/>
      <c r="K12" s="384"/>
      <c r="L12" s="384"/>
      <c r="M12" s="385"/>
      <c r="N12" s="197"/>
      <c r="O12" s="1073"/>
      <c r="P12" s="362" t="s">
        <v>780</v>
      </c>
      <c r="Q12" s="363">
        <v>7</v>
      </c>
      <c r="R12" s="376">
        <v>0</v>
      </c>
      <c r="S12" s="145">
        <v>270</v>
      </c>
      <c r="T12" s="145"/>
      <c r="U12" s="310" t="s">
        <v>3394</v>
      </c>
      <c r="V12" s="311"/>
      <c r="W12" s="311"/>
      <c r="X12" s="311"/>
      <c r="Y12" s="311"/>
      <c r="Z12" s="311"/>
      <c r="AA12" s="312"/>
    </row>
    <row r="13" spans="1:27">
      <c r="A13" s="1073"/>
      <c r="B13" s="362" t="s">
        <v>3380</v>
      </c>
      <c r="C13" s="363">
        <v>8</v>
      </c>
      <c r="D13" s="376">
        <v>0</v>
      </c>
      <c r="E13" s="145">
        <v>540</v>
      </c>
      <c r="F13" s="145"/>
      <c r="G13" s="383" t="s">
        <v>3395</v>
      </c>
      <c r="H13" s="384"/>
      <c r="I13" s="384"/>
      <c r="J13" s="384"/>
      <c r="K13" s="384"/>
      <c r="L13" s="384"/>
      <c r="M13" s="385"/>
      <c r="N13" s="197"/>
      <c r="O13" s="1073"/>
      <c r="P13" s="362" t="s">
        <v>780</v>
      </c>
      <c r="Q13" s="363">
        <v>8</v>
      </c>
      <c r="R13" s="376">
        <v>0</v>
      </c>
      <c r="S13" s="145">
        <v>680</v>
      </c>
      <c r="T13" s="145"/>
      <c r="U13" s="310" t="s">
        <v>3396</v>
      </c>
      <c r="V13" s="311"/>
      <c r="W13" s="311"/>
      <c r="X13" s="311"/>
      <c r="Y13" s="311"/>
      <c r="Z13" s="311"/>
      <c r="AA13" s="312"/>
    </row>
    <row r="14" spans="1:27">
      <c r="A14" s="1073"/>
      <c r="B14" s="362" t="s">
        <v>3380</v>
      </c>
      <c r="C14" s="363">
        <v>9</v>
      </c>
      <c r="D14" s="376">
        <v>0</v>
      </c>
      <c r="E14" s="145">
        <v>400</v>
      </c>
      <c r="F14" s="145"/>
      <c r="G14" s="383" t="s">
        <v>3397</v>
      </c>
      <c r="H14" s="384"/>
      <c r="I14" s="384"/>
      <c r="J14" s="384"/>
      <c r="K14" s="384"/>
      <c r="L14" s="384"/>
      <c r="M14" s="385"/>
      <c r="N14" s="197"/>
      <c r="O14" s="1073"/>
      <c r="P14" s="362" t="s">
        <v>780</v>
      </c>
      <c r="Q14" s="363">
        <v>9</v>
      </c>
      <c r="R14" s="376">
        <v>0</v>
      </c>
      <c r="S14" s="145">
        <v>580</v>
      </c>
      <c r="T14" s="145"/>
      <c r="U14" s="310" t="s">
        <v>3398</v>
      </c>
      <c r="V14" s="311"/>
      <c r="W14" s="311"/>
      <c r="X14" s="311"/>
      <c r="Y14" s="311"/>
      <c r="Z14" s="311"/>
      <c r="AA14" s="312"/>
    </row>
    <row r="15" spans="1:27">
      <c r="A15" s="1073"/>
      <c r="B15" s="71" t="s">
        <v>3380</v>
      </c>
      <c r="C15" s="72">
        <v>10</v>
      </c>
      <c r="D15" s="377">
        <v>0</v>
      </c>
      <c r="E15" s="155">
        <v>530</v>
      </c>
      <c r="F15" s="155"/>
      <c r="G15" s="389" t="s">
        <v>3399</v>
      </c>
      <c r="H15" s="390"/>
      <c r="I15" s="390"/>
      <c r="J15" s="390"/>
      <c r="K15" s="390"/>
      <c r="L15" s="390"/>
      <c r="M15" s="391"/>
      <c r="N15" s="197"/>
      <c r="O15" s="1073"/>
      <c r="P15" s="362" t="s">
        <v>780</v>
      </c>
      <c r="Q15" s="363">
        <v>10</v>
      </c>
      <c r="R15" s="376">
        <v>0</v>
      </c>
      <c r="S15" s="145">
        <v>410</v>
      </c>
      <c r="T15" s="145"/>
      <c r="U15" s="310" t="s">
        <v>3400</v>
      </c>
      <c r="V15" s="311"/>
      <c r="W15" s="311"/>
      <c r="X15" s="311"/>
      <c r="Y15" s="311"/>
      <c r="Z15" s="311"/>
      <c r="AA15" s="312"/>
    </row>
    <row r="16" spans="1:27">
      <c r="A16" s="1074"/>
      <c r="B16" s="371" t="s">
        <v>3401</v>
      </c>
      <c r="C16" s="372"/>
      <c r="D16" s="306"/>
      <c r="E16" s="419">
        <f>SUM(E6:E15)</f>
        <v>4580</v>
      </c>
      <c r="F16" s="148">
        <f>SUM(F6:F15)</f>
        <v>0</v>
      </c>
      <c r="G16" s="1033"/>
      <c r="H16" s="1034"/>
      <c r="I16" s="1034"/>
      <c r="J16" s="1034"/>
      <c r="K16" s="1034"/>
      <c r="L16" s="1034"/>
      <c r="M16" s="1035"/>
      <c r="N16" s="197"/>
      <c r="O16" s="1073"/>
      <c r="P16" s="362" t="s">
        <v>780</v>
      </c>
      <c r="Q16" s="363">
        <v>11</v>
      </c>
      <c r="R16" s="376">
        <v>0</v>
      </c>
      <c r="S16" s="145">
        <v>360</v>
      </c>
      <c r="T16" s="145"/>
      <c r="U16" s="310" t="s">
        <v>3402</v>
      </c>
      <c r="V16" s="311"/>
      <c r="W16" s="311"/>
      <c r="X16" s="311"/>
      <c r="Y16" s="311"/>
      <c r="Z16" s="311"/>
      <c r="AA16" s="312"/>
    </row>
    <row r="17" spans="1:27">
      <c r="A17" s="1267" t="s">
        <v>2329</v>
      </c>
      <c r="B17" s="359" t="s">
        <v>3403</v>
      </c>
      <c r="C17" s="360">
        <v>1</v>
      </c>
      <c r="D17" s="375">
        <v>0</v>
      </c>
      <c r="E17" s="147">
        <v>360</v>
      </c>
      <c r="F17" s="147"/>
      <c r="G17" s="314" t="s">
        <v>3404</v>
      </c>
      <c r="H17" s="315"/>
      <c r="I17" s="315"/>
      <c r="J17" s="315"/>
      <c r="K17" s="315"/>
      <c r="L17" s="315"/>
      <c r="M17" s="316"/>
      <c r="N17" s="197"/>
      <c r="O17" s="1073"/>
      <c r="P17" s="71" t="s">
        <v>780</v>
      </c>
      <c r="Q17" s="72">
        <v>12</v>
      </c>
      <c r="R17" s="377">
        <v>0</v>
      </c>
      <c r="S17" s="155">
        <v>620</v>
      </c>
      <c r="T17" s="155"/>
      <c r="U17" s="320" t="s">
        <v>3405</v>
      </c>
      <c r="V17" s="321"/>
      <c r="W17" s="321"/>
      <c r="X17" s="321"/>
      <c r="Y17" s="321"/>
      <c r="Z17" s="321"/>
      <c r="AA17" s="322"/>
    </row>
    <row r="18" spans="1:27">
      <c r="A18" s="1268"/>
      <c r="B18" s="362" t="s">
        <v>3403</v>
      </c>
      <c r="C18" s="363">
        <v>2</v>
      </c>
      <c r="D18" s="376">
        <v>0</v>
      </c>
      <c r="E18" s="145">
        <v>330</v>
      </c>
      <c r="F18" s="145"/>
      <c r="G18" s="310" t="s">
        <v>3406</v>
      </c>
      <c r="H18" s="311"/>
      <c r="I18" s="311"/>
      <c r="J18" s="311"/>
      <c r="K18" s="311"/>
      <c r="L18" s="311"/>
      <c r="M18" s="312"/>
      <c r="N18" s="197"/>
      <c r="O18" s="1074"/>
      <c r="P18" s="371" t="s">
        <v>3407</v>
      </c>
      <c r="Q18" s="372"/>
      <c r="R18" s="306"/>
      <c r="S18" s="419">
        <f>SUM(S6:S17)</f>
        <v>5680</v>
      </c>
      <c r="T18" s="148">
        <f>SUM(T6:T17)</f>
        <v>0</v>
      </c>
      <c r="U18" s="1033"/>
      <c r="V18" s="1034"/>
      <c r="W18" s="1034"/>
      <c r="X18" s="1034"/>
      <c r="Y18" s="1034"/>
      <c r="Z18" s="1034"/>
      <c r="AA18" s="1035"/>
    </row>
    <row r="19" spans="1:27">
      <c r="A19" s="1268"/>
      <c r="B19" s="362" t="s">
        <v>3403</v>
      </c>
      <c r="C19" s="363">
        <v>3</v>
      </c>
      <c r="D19" s="376">
        <v>0</v>
      </c>
      <c r="E19" s="145">
        <v>360</v>
      </c>
      <c r="F19" s="145"/>
      <c r="G19" s="310" t="s">
        <v>3408</v>
      </c>
      <c r="H19" s="311"/>
      <c r="I19" s="311"/>
      <c r="J19" s="311"/>
      <c r="K19" s="311"/>
      <c r="L19" s="311"/>
      <c r="M19" s="312"/>
      <c r="N19" s="197"/>
      <c r="O19" s="1072" t="s">
        <v>2330</v>
      </c>
      <c r="P19" s="359" t="s">
        <v>781</v>
      </c>
      <c r="Q19" s="360">
        <v>1</v>
      </c>
      <c r="R19" s="375">
        <v>0</v>
      </c>
      <c r="S19" s="147">
        <v>590</v>
      </c>
      <c r="T19" s="147"/>
      <c r="U19" s="314" t="s">
        <v>3409</v>
      </c>
      <c r="V19" s="315"/>
      <c r="W19" s="315"/>
      <c r="X19" s="315"/>
      <c r="Y19" s="315"/>
      <c r="Z19" s="315"/>
      <c r="AA19" s="316"/>
    </row>
    <row r="20" spans="1:27">
      <c r="A20" s="1268"/>
      <c r="B20" s="362" t="s">
        <v>3403</v>
      </c>
      <c r="C20" s="363">
        <v>4</v>
      </c>
      <c r="D20" s="376">
        <v>0</v>
      </c>
      <c r="E20" s="145">
        <v>570</v>
      </c>
      <c r="F20" s="145"/>
      <c r="G20" s="310" t="s">
        <v>3410</v>
      </c>
      <c r="H20" s="311"/>
      <c r="I20" s="311"/>
      <c r="J20" s="311"/>
      <c r="K20" s="311"/>
      <c r="L20" s="311"/>
      <c r="M20" s="312"/>
      <c r="N20" s="197"/>
      <c r="O20" s="1073"/>
      <c r="P20" s="362" t="s">
        <v>781</v>
      </c>
      <c r="Q20" s="363">
        <v>2</v>
      </c>
      <c r="R20" s="376">
        <v>0</v>
      </c>
      <c r="S20" s="145">
        <v>350</v>
      </c>
      <c r="T20" s="145"/>
      <c r="U20" s="310" t="s">
        <v>3411</v>
      </c>
      <c r="V20" s="311"/>
      <c r="W20" s="311"/>
      <c r="X20" s="311"/>
      <c r="Y20" s="311"/>
      <c r="Z20" s="311"/>
      <c r="AA20" s="312"/>
    </row>
    <row r="21" spans="1:27">
      <c r="A21" s="1268"/>
      <c r="B21" s="362" t="s">
        <v>3403</v>
      </c>
      <c r="C21" s="363">
        <v>5</v>
      </c>
      <c r="D21" s="376">
        <v>0</v>
      </c>
      <c r="E21" s="145">
        <v>410</v>
      </c>
      <c r="F21" s="145"/>
      <c r="G21" s="310" t="s">
        <v>3412</v>
      </c>
      <c r="H21" s="311"/>
      <c r="I21" s="311"/>
      <c r="J21" s="311"/>
      <c r="K21" s="311"/>
      <c r="L21" s="311"/>
      <c r="M21" s="312"/>
      <c r="N21" s="197"/>
      <c r="O21" s="1073"/>
      <c r="P21" s="362" t="s">
        <v>781</v>
      </c>
      <c r="Q21" s="363">
        <v>3</v>
      </c>
      <c r="R21" s="376">
        <v>0</v>
      </c>
      <c r="S21" s="145">
        <v>470</v>
      </c>
      <c r="T21" s="145"/>
      <c r="U21" s="310" t="s">
        <v>3413</v>
      </c>
      <c r="V21" s="311"/>
      <c r="W21" s="311"/>
      <c r="X21" s="311"/>
      <c r="Y21" s="311"/>
      <c r="Z21" s="311"/>
      <c r="AA21" s="312"/>
    </row>
    <row r="22" spans="1:27">
      <c r="A22" s="1268"/>
      <c r="B22" s="362" t="s">
        <v>3403</v>
      </c>
      <c r="C22" s="363">
        <v>6</v>
      </c>
      <c r="D22" s="376">
        <v>0</v>
      </c>
      <c r="E22" s="145">
        <v>500</v>
      </c>
      <c r="F22" s="145"/>
      <c r="G22" s="310" t="s">
        <v>3414</v>
      </c>
      <c r="H22" s="311"/>
      <c r="I22" s="311"/>
      <c r="J22" s="311"/>
      <c r="K22" s="311"/>
      <c r="L22" s="311"/>
      <c r="M22" s="312"/>
      <c r="N22" s="197"/>
      <c r="O22" s="1073"/>
      <c r="P22" s="362" t="s">
        <v>781</v>
      </c>
      <c r="Q22" s="363">
        <v>4</v>
      </c>
      <c r="R22" s="376">
        <v>0</v>
      </c>
      <c r="S22" s="145">
        <v>500</v>
      </c>
      <c r="T22" s="145"/>
      <c r="U22" s="310" t="s">
        <v>3415</v>
      </c>
      <c r="V22" s="311"/>
      <c r="W22" s="311"/>
      <c r="X22" s="311"/>
      <c r="Y22" s="311"/>
      <c r="Z22" s="311"/>
      <c r="AA22" s="312"/>
    </row>
    <row r="23" spans="1:27">
      <c r="A23" s="1268"/>
      <c r="B23" s="362" t="s">
        <v>3403</v>
      </c>
      <c r="C23" s="363">
        <v>7</v>
      </c>
      <c r="D23" s="376">
        <v>0</v>
      </c>
      <c r="E23" s="145">
        <v>650</v>
      </c>
      <c r="F23" s="145"/>
      <c r="G23" s="310" t="s">
        <v>3416</v>
      </c>
      <c r="H23" s="311"/>
      <c r="I23" s="311"/>
      <c r="J23" s="311"/>
      <c r="K23" s="311"/>
      <c r="L23" s="311"/>
      <c r="M23" s="312"/>
      <c r="N23" s="197"/>
      <c r="O23" s="1073"/>
      <c r="P23" s="362" t="s">
        <v>781</v>
      </c>
      <c r="Q23" s="363">
        <v>5</v>
      </c>
      <c r="R23" s="376">
        <v>0</v>
      </c>
      <c r="S23" s="145">
        <v>810</v>
      </c>
      <c r="T23" s="145"/>
      <c r="U23" s="310" t="s">
        <v>3417</v>
      </c>
      <c r="V23" s="311"/>
      <c r="W23" s="311"/>
      <c r="X23" s="311"/>
      <c r="Y23" s="311"/>
      <c r="Z23" s="311"/>
      <c r="AA23" s="312"/>
    </row>
    <row r="24" spans="1:27">
      <c r="A24" s="1268"/>
      <c r="B24" s="362" t="s">
        <v>3403</v>
      </c>
      <c r="C24" s="363">
        <v>8</v>
      </c>
      <c r="D24" s="376">
        <v>0</v>
      </c>
      <c r="E24" s="145">
        <v>670</v>
      </c>
      <c r="F24" s="145"/>
      <c r="G24" s="310" t="s">
        <v>3418</v>
      </c>
      <c r="H24" s="311"/>
      <c r="I24" s="311"/>
      <c r="J24" s="311"/>
      <c r="K24" s="311"/>
      <c r="L24" s="311"/>
      <c r="M24" s="312"/>
      <c r="N24" s="197"/>
      <c r="O24" s="1073"/>
      <c r="P24" s="362" t="s">
        <v>781</v>
      </c>
      <c r="Q24" s="363">
        <v>6</v>
      </c>
      <c r="R24" s="376">
        <v>0</v>
      </c>
      <c r="S24" s="145">
        <v>360</v>
      </c>
      <c r="T24" s="145"/>
      <c r="U24" s="310" t="s">
        <v>3419</v>
      </c>
      <c r="V24" s="311"/>
      <c r="W24" s="311"/>
      <c r="X24" s="311"/>
      <c r="Y24" s="311"/>
      <c r="Z24" s="311"/>
      <c r="AA24" s="312"/>
    </row>
    <row r="25" spans="1:27">
      <c r="A25" s="1268"/>
      <c r="B25" s="71" t="s">
        <v>3403</v>
      </c>
      <c r="C25" s="72">
        <v>9</v>
      </c>
      <c r="D25" s="377">
        <v>0</v>
      </c>
      <c r="E25" s="155">
        <v>680</v>
      </c>
      <c r="F25" s="155"/>
      <c r="G25" s="320" t="s">
        <v>3420</v>
      </c>
      <c r="H25" s="321"/>
      <c r="I25" s="321"/>
      <c r="J25" s="321"/>
      <c r="K25" s="321"/>
      <c r="L25" s="321"/>
      <c r="M25" s="322"/>
      <c r="N25" s="197"/>
      <c r="O25" s="1073"/>
      <c r="P25" s="362" t="s">
        <v>781</v>
      </c>
      <c r="Q25" s="363">
        <v>7</v>
      </c>
      <c r="R25" s="376">
        <v>0</v>
      </c>
      <c r="S25" s="145">
        <v>470</v>
      </c>
      <c r="T25" s="145"/>
      <c r="U25" s="310" t="s">
        <v>3421</v>
      </c>
      <c r="V25" s="311"/>
      <c r="W25" s="311"/>
      <c r="X25" s="311"/>
      <c r="Y25" s="311"/>
      <c r="Z25" s="311"/>
      <c r="AA25" s="312"/>
    </row>
    <row r="26" spans="1:27">
      <c r="A26" s="1269"/>
      <c r="B26" s="371" t="s">
        <v>10</v>
      </c>
      <c r="C26" s="372"/>
      <c r="D26" s="335"/>
      <c r="E26" s="419">
        <f>SUM(E17:E25)</f>
        <v>4530</v>
      </c>
      <c r="F26" s="148">
        <f>SUM(F17:F25)</f>
        <v>0</v>
      </c>
      <c r="G26" s="1018"/>
      <c r="H26" s="1019"/>
      <c r="I26" s="1019"/>
      <c r="J26" s="1019"/>
      <c r="K26" s="1019"/>
      <c r="L26" s="1019"/>
      <c r="M26" s="1020"/>
      <c r="N26" s="197"/>
      <c r="O26" s="1073"/>
      <c r="P26" s="362" t="s">
        <v>781</v>
      </c>
      <c r="Q26" s="363">
        <v>8</v>
      </c>
      <c r="R26" s="376">
        <v>0</v>
      </c>
      <c r="S26" s="145">
        <v>310</v>
      </c>
      <c r="T26" s="145"/>
      <c r="U26" s="310" t="s">
        <v>3422</v>
      </c>
      <c r="V26" s="311"/>
      <c r="W26" s="311"/>
      <c r="X26" s="311"/>
      <c r="Y26" s="311"/>
      <c r="Z26" s="311"/>
      <c r="AA26" s="312"/>
    </row>
    <row r="27" spans="1:27">
      <c r="A27" s="1267" t="s">
        <v>2331</v>
      </c>
      <c r="B27" s="359" t="s">
        <v>3423</v>
      </c>
      <c r="C27" s="360">
        <v>1</v>
      </c>
      <c r="D27" s="375">
        <v>0</v>
      </c>
      <c r="E27" s="147">
        <v>630</v>
      </c>
      <c r="F27" s="147"/>
      <c r="G27" s="314" t="s">
        <v>3424</v>
      </c>
      <c r="H27" s="315"/>
      <c r="I27" s="315"/>
      <c r="J27" s="315"/>
      <c r="K27" s="315"/>
      <c r="L27" s="315"/>
      <c r="M27" s="316"/>
      <c r="N27" s="197"/>
      <c r="O27" s="1073"/>
      <c r="P27" s="71" t="s">
        <v>781</v>
      </c>
      <c r="Q27" s="72">
        <v>9</v>
      </c>
      <c r="R27" s="377">
        <v>0</v>
      </c>
      <c r="S27" s="155">
        <v>590</v>
      </c>
      <c r="T27" s="155"/>
      <c r="U27" s="320" t="s">
        <v>3425</v>
      </c>
      <c r="V27" s="321"/>
      <c r="W27" s="321"/>
      <c r="X27" s="321"/>
      <c r="Y27" s="321"/>
      <c r="Z27" s="321"/>
      <c r="AA27" s="322"/>
    </row>
    <row r="28" spans="1:27">
      <c r="A28" s="1268"/>
      <c r="B28" s="362" t="s">
        <v>3423</v>
      </c>
      <c r="C28" s="363">
        <v>2</v>
      </c>
      <c r="D28" s="376">
        <v>0</v>
      </c>
      <c r="E28" s="145">
        <v>910</v>
      </c>
      <c r="F28" s="145"/>
      <c r="G28" s="310" t="s">
        <v>3426</v>
      </c>
      <c r="H28" s="311"/>
      <c r="I28" s="311"/>
      <c r="J28" s="311"/>
      <c r="K28" s="311"/>
      <c r="L28" s="311"/>
      <c r="M28" s="312"/>
      <c r="N28" s="197"/>
      <c r="O28" s="1074"/>
      <c r="P28" s="371" t="s">
        <v>10</v>
      </c>
      <c r="Q28" s="372"/>
      <c r="R28" s="306"/>
      <c r="S28" s="419">
        <f>SUM(S19:S27)</f>
        <v>4450</v>
      </c>
      <c r="T28" s="148">
        <f>SUM(T19:T27)</f>
        <v>0</v>
      </c>
      <c r="U28" s="1018"/>
      <c r="V28" s="1019"/>
      <c r="W28" s="1019"/>
      <c r="X28" s="1019"/>
      <c r="Y28" s="1019"/>
      <c r="Z28" s="1019"/>
      <c r="AA28" s="1020"/>
    </row>
    <row r="29" spans="1:27">
      <c r="A29" s="1268"/>
      <c r="B29" s="362" t="s">
        <v>3423</v>
      </c>
      <c r="C29" s="363">
        <v>3</v>
      </c>
      <c r="D29" s="376">
        <v>0</v>
      </c>
      <c r="E29" s="145">
        <v>430</v>
      </c>
      <c r="F29" s="145"/>
      <c r="G29" s="310" t="s">
        <v>3427</v>
      </c>
      <c r="H29" s="311"/>
      <c r="I29" s="311"/>
      <c r="J29" s="311"/>
      <c r="K29" s="311"/>
      <c r="L29" s="311"/>
      <c r="M29" s="312"/>
      <c r="N29" s="197"/>
      <c r="O29" s="1072" t="s">
        <v>2332</v>
      </c>
      <c r="P29" s="359" t="s">
        <v>782</v>
      </c>
      <c r="Q29" s="360">
        <v>1</v>
      </c>
      <c r="R29" s="375">
        <v>0</v>
      </c>
      <c r="S29" s="147">
        <v>280</v>
      </c>
      <c r="T29" s="147"/>
      <c r="U29" s="314" t="s">
        <v>3428</v>
      </c>
      <c r="V29" s="315"/>
      <c r="W29" s="315"/>
      <c r="X29" s="315"/>
      <c r="Y29" s="315"/>
      <c r="Z29" s="315"/>
      <c r="AA29" s="316"/>
    </row>
    <row r="30" spans="1:27">
      <c r="A30" s="1268"/>
      <c r="B30" s="362" t="s">
        <v>3423</v>
      </c>
      <c r="C30" s="363">
        <v>4</v>
      </c>
      <c r="D30" s="376">
        <v>0</v>
      </c>
      <c r="E30" s="145">
        <v>310</v>
      </c>
      <c r="F30" s="145"/>
      <c r="G30" s="310" t="s">
        <v>3429</v>
      </c>
      <c r="H30" s="311"/>
      <c r="I30" s="311"/>
      <c r="J30" s="311"/>
      <c r="K30" s="311"/>
      <c r="L30" s="311"/>
      <c r="M30" s="312"/>
      <c r="N30" s="197"/>
      <c r="O30" s="1073"/>
      <c r="P30" s="362" t="s">
        <v>782</v>
      </c>
      <c r="Q30" s="363">
        <v>3</v>
      </c>
      <c r="R30" s="376">
        <v>0</v>
      </c>
      <c r="S30" s="145">
        <v>430</v>
      </c>
      <c r="T30" s="145"/>
      <c r="U30" s="310" t="s">
        <v>3430</v>
      </c>
      <c r="V30" s="311"/>
      <c r="W30" s="311"/>
      <c r="X30" s="311"/>
      <c r="Y30" s="311"/>
      <c r="Z30" s="311"/>
      <c r="AA30" s="312"/>
    </row>
    <row r="31" spans="1:27">
      <c r="A31" s="1268"/>
      <c r="B31" s="362" t="s">
        <v>3423</v>
      </c>
      <c r="C31" s="363">
        <v>5</v>
      </c>
      <c r="D31" s="376">
        <v>0</v>
      </c>
      <c r="E31" s="145">
        <v>380</v>
      </c>
      <c r="F31" s="145"/>
      <c r="G31" s="310" t="s">
        <v>3431</v>
      </c>
      <c r="H31" s="311"/>
      <c r="I31" s="311"/>
      <c r="J31" s="311"/>
      <c r="K31" s="311"/>
      <c r="L31" s="311"/>
      <c r="M31" s="312"/>
      <c r="N31" s="197"/>
      <c r="O31" s="1073"/>
      <c r="P31" s="362" t="s">
        <v>782</v>
      </c>
      <c r="Q31" s="363">
        <v>4</v>
      </c>
      <c r="R31" s="376">
        <v>0</v>
      </c>
      <c r="S31" s="145">
        <v>610</v>
      </c>
      <c r="T31" s="145"/>
      <c r="U31" s="310" t="s">
        <v>3432</v>
      </c>
      <c r="V31" s="311"/>
      <c r="W31" s="311"/>
      <c r="X31" s="311"/>
      <c r="Y31" s="311"/>
      <c r="Z31" s="311"/>
      <c r="AA31" s="312"/>
    </row>
    <row r="32" spans="1:27">
      <c r="A32" s="1268"/>
      <c r="B32" s="362" t="s">
        <v>3423</v>
      </c>
      <c r="C32" s="363">
        <v>6</v>
      </c>
      <c r="D32" s="376">
        <v>0</v>
      </c>
      <c r="E32" s="145">
        <v>550</v>
      </c>
      <c r="F32" s="145"/>
      <c r="G32" s="310" t="s">
        <v>3433</v>
      </c>
      <c r="H32" s="311"/>
      <c r="I32" s="311"/>
      <c r="J32" s="311"/>
      <c r="K32" s="311"/>
      <c r="L32" s="311"/>
      <c r="M32" s="312"/>
      <c r="N32" s="197"/>
      <c r="O32" s="1073"/>
      <c r="P32" s="362" t="s">
        <v>782</v>
      </c>
      <c r="Q32" s="363">
        <v>5</v>
      </c>
      <c r="R32" s="376">
        <v>0</v>
      </c>
      <c r="S32" s="145">
        <v>410</v>
      </c>
      <c r="T32" s="145"/>
      <c r="U32" s="310" t="s">
        <v>3434</v>
      </c>
      <c r="V32" s="311"/>
      <c r="W32" s="311"/>
      <c r="X32" s="311"/>
      <c r="Y32" s="311"/>
      <c r="Z32" s="311"/>
      <c r="AA32" s="312"/>
    </row>
    <row r="33" spans="1:27">
      <c r="A33" s="1268"/>
      <c r="B33" s="362" t="s">
        <v>3423</v>
      </c>
      <c r="C33" s="363">
        <v>7</v>
      </c>
      <c r="D33" s="376">
        <v>0</v>
      </c>
      <c r="E33" s="145">
        <v>480</v>
      </c>
      <c r="F33" s="145"/>
      <c r="G33" s="310" t="s">
        <v>3435</v>
      </c>
      <c r="H33" s="311"/>
      <c r="I33" s="311"/>
      <c r="J33" s="311"/>
      <c r="K33" s="311"/>
      <c r="L33" s="311"/>
      <c r="M33" s="312"/>
      <c r="N33" s="197"/>
      <c r="O33" s="1073"/>
      <c r="P33" s="362" t="s">
        <v>782</v>
      </c>
      <c r="Q33" s="363">
        <v>6</v>
      </c>
      <c r="R33" s="376">
        <v>0</v>
      </c>
      <c r="S33" s="145">
        <v>630</v>
      </c>
      <c r="T33" s="145"/>
      <c r="U33" s="310" t="s">
        <v>3436</v>
      </c>
      <c r="V33" s="311"/>
      <c r="W33" s="311"/>
      <c r="X33" s="311"/>
      <c r="Y33" s="311"/>
      <c r="Z33" s="311"/>
      <c r="AA33" s="312"/>
    </row>
    <row r="34" spans="1:27">
      <c r="A34" s="1268"/>
      <c r="B34" s="71" t="s">
        <v>3423</v>
      </c>
      <c r="C34" s="72">
        <v>8</v>
      </c>
      <c r="D34" s="377">
        <v>0</v>
      </c>
      <c r="E34" s="155">
        <v>560</v>
      </c>
      <c r="F34" s="155"/>
      <c r="G34" s="320" t="s">
        <v>3437</v>
      </c>
      <c r="H34" s="321"/>
      <c r="I34" s="321"/>
      <c r="J34" s="321"/>
      <c r="K34" s="321"/>
      <c r="L34" s="321"/>
      <c r="M34" s="322"/>
      <c r="N34" s="197"/>
      <c r="O34" s="1073"/>
      <c r="P34" s="362" t="s">
        <v>782</v>
      </c>
      <c r="Q34" s="363">
        <v>7</v>
      </c>
      <c r="R34" s="376">
        <v>0</v>
      </c>
      <c r="S34" s="145">
        <v>360</v>
      </c>
      <c r="T34" s="145"/>
      <c r="U34" s="310" t="s">
        <v>3438</v>
      </c>
      <c r="V34" s="311"/>
      <c r="W34" s="311"/>
      <c r="X34" s="311"/>
      <c r="Y34" s="311"/>
      <c r="Z34" s="311"/>
      <c r="AA34" s="312"/>
    </row>
    <row r="35" spans="1:27">
      <c r="A35" s="1269"/>
      <c r="B35" s="371" t="s">
        <v>10</v>
      </c>
      <c r="C35" s="372"/>
      <c r="D35" s="306"/>
      <c r="E35" s="419">
        <f>SUM(E27:E34)</f>
        <v>4250</v>
      </c>
      <c r="F35" s="148">
        <f>SUM(F27:F34)</f>
        <v>0</v>
      </c>
      <c r="G35" s="1018"/>
      <c r="H35" s="1019"/>
      <c r="I35" s="1019"/>
      <c r="J35" s="1019"/>
      <c r="K35" s="1019"/>
      <c r="L35" s="1019"/>
      <c r="M35" s="1020"/>
      <c r="N35" s="197"/>
      <c r="O35" s="1073"/>
      <c r="P35" s="362" t="s">
        <v>782</v>
      </c>
      <c r="Q35" s="363">
        <v>8</v>
      </c>
      <c r="R35" s="376">
        <v>0</v>
      </c>
      <c r="S35" s="145">
        <v>380</v>
      </c>
      <c r="T35" s="145"/>
      <c r="U35" s="310" t="s">
        <v>3439</v>
      </c>
      <c r="V35" s="311"/>
      <c r="W35" s="311"/>
      <c r="X35" s="311"/>
      <c r="Y35" s="311"/>
      <c r="Z35" s="311"/>
      <c r="AA35" s="312"/>
    </row>
    <row r="36" spans="1:27">
      <c r="A36" s="1267" t="s">
        <v>2333</v>
      </c>
      <c r="B36" s="359" t="s">
        <v>3440</v>
      </c>
      <c r="C36" s="360">
        <v>1</v>
      </c>
      <c r="D36" s="375">
        <v>0</v>
      </c>
      <c r="E36" s="147">
        <v>340</v>
      </c>
      <c r="F36" s="147"/>
      <c r="G36" s="314" t="s">
        <v>3441</v>
      </c>
      <c r="H36" s="315"/>
      <c r="I36" s="315"/>
      <c r="J36" s="315"/>
      <c r="K36" s="315"/>
      <c r="L36" s="315"/>
      <c r="M36" s="316"/>
      <c r="N36" s="197"/>
      <c r="O36" s="1073"/>
      <c r="P36" s="362" t="s">
        <v>782</v>
      </c>
      <c r="Q36" s="363">
        <v>9</v>
      </c>
      <c r="R36" s="376">
        <v>0</v>
      </c>
      <c r="S36" s="145">
        <v>300</v>
      </c>
      <c r="T36" s="145"/>
      <c r="U36" s="310" t="s">
        <v>3442</v>
      </c>
      <c r="V36" s="311"/>
      <c r="W36" s="311"/>
      <c r="X36" s="311"/>
      <c r="Y36" s="311"/>
      <c r="Z36" s="311"/>
      <c r="AA36" s="312"/>
    </row>
    <row r="37" spans="1:27">
      <c r="A37" s="1268"/>
      <c r="B37" s="362" t="s">
        <v>3440</v>
      </c>
      <c r="C37" s="363">
        <v>2</v>
      </c>
      <c r="D37" s="376">
        <v>0</v>
      </c>
      <c r="E37" s="145">
        <v>320</v>
      </c>
      <c r="F37" s="145"/>
      <c r="G37" s="310" t="s">
        <v>3443</v>
      </c>
      <c r="H37" s="311"/>
      <c r="I37" s="311"/>
      <c r="J37" s="311"/>
      <c r="K37" s="311"/>
      <c r="L37" s="311"/>
      <c r="M37" s="312"/>
      <c r="N37" s="197"/>
      <c r="O37" s="1073"/>
      <c r="P37" s="362" t="s">
        <v>782</v>
      </c>
      <c r="Q37" s="363">
        <v>10</v>
      </c>
      <c r="R37" s="376">
        <v>0</v>
      </c>
      <c r="S37" s="145">
        <v>390</v>
      </c>
      <c r="T37" s="145"/>
      <c r="U37" s="310" t="s">
        <v>3444</v>
      </c>
      <c r="V37" s="311"/>
      <c r="W37" s="311"/>
      <c r="X37" s="311"/>
      <c r="Y37" s="311"/>
      <c r="Z37" s="311"/>
      <c r="AA37" s="312"/>
    </row>
    <row r="38" spans="1:27">
      <c r="A38" s="1268"/>
      <c r="B38" s="362" t="s">
        <v>3440</v>
      </c>
      <c r="C38" s="363">
        <v>3</v>
      </c>
      <c r="D38" s="376">
        <v>0</v>
      </c>
      <c r="E38" s="145">
        <v>620</v>
      </c>
      <c r="F38" s="145"/>
      <c r="G38" s="310" t="s">
        <v>3445</v>
      </c>
      <c r="H38" s="311"/>
      <c r="I38" s="311"/>
      <c r="J38" s="311"/>
      <c r="K38" s="311"/>
      <c r="L38" s="311"/>
      <c r="M38" s="312"/>
      <c r="N38" s="197"/>
      <c r="O38" s="1073"/>
      <c r="P38" s="362" t="s">
        <v>782</v>
      </c>
      <c r="Q38" s="363">
        <v>11</v>
      </c>
      <c r="R38" s="376">
        <v>0</v>
      </c>
      <c r="S38" s="145">
        <v>290</v>
      </c>
      <c r="T38" s="145"/>
      <c r="U38" s="310" t="s">
        <v>3446</v>
      </c>
      <c r="V38" s="311"/>
      <c r="W38" s="311"/>
      <c r="X38" s="311"/>
      <c r="Y38" s="311"/>
      <c r="Z38" s="311"/>
      <c r="AA38" s="312"/>
    </row>
    <row r="39" spans="1:27">
      <c r="A39" s="1268"/>
      <c r="B39" s="362" t="s">
        <v>3440</v>
      </c>
      <c r="C39" s="363">
        <v>4</v>
      </c>
      <c r="D39" s="376">
        <v>0</v>
      </c>
      <c r="E39" s="145">
        <v>420</v>
      </c>
      <c r="F39" s="145"/>
      <c r="G39" s="310" t="s">
        <v>3447</v>
      </c>
      <c r="H39" s="311"/>
      <c r="I39" s="311"/>
      <c r="J39" s="311"/>
      <c r="K39" s="311"/>
      <c r="L39" s="311"/>
      <c r="M39" s="312"/>
      <c r="N39" s="197"/>
      <c r="O39" s="1073"/>
      <c r="P39" s="362" t="s">
        <v>782</v>
      </c>
      <c r="Q39" s="363">
        <v>14</v>
      </c>
      <c r="R39" s="376">
        <v>0</v>
      </c>
      <c r="S39" s="145">
        <v>460</v>
      </c>
      <c r="T39" s="145"/>
      <c r="U39" s="310" t="s">
        <v>3448</v>
      </c>
      <c r="V39" s="311"/>
      <c r="W39" s="311"/>
      <c r="X39" s="311"/>
      <c r="Y39" s="311"/>
      <c r="Z39" s="311"/>
      <c r="AA39" s="312"/>
    </row>
    <row r="40" spans="1:27">
      <c r="A40" s="1268"/>
      <c r="B40" s="362" t="s">
        <v>3440</v>
      </c>
      <c r="C40" s="363">
        <v>5</v>
      </c>
      <c r="D40" s="376">
        <v>0</v>
      </c>
      <c r="E40" s="145">
        <v>350</v>
      </c>
      <c r="F40" s="145"/>
      <c r="G40" s="310" t="s">
        <v>3449</v>
      </c>
      <c r="H40" s="311"/>
      <c r="I40" s="311"/>
      <c r="J40" s="311"/>
      <c r="K40" s="311"/>
      <c r="L40" s="311"/>
      <c r="M40" s="312"/>
      <c r="N40" s="197"/>
      <c r="O40" s="1073"/>
      <c r="P40" s="362" t="s">
        <v>782</v>
      </c>
      <c r="Q40" s="363">
        <v>15</v>
      </c>
      <c r="R40" s="376">
        <v>0</v>
      </c>
      <c r="S40" s="145">
        <v>310</v>
      </c>
      <c r="T40" s="145"/>
      <c r="U40" s="310" t="s">
        <v>3450</v>
      </c>
      <c r="V40" s="311"/>
      <c r="W40" s="311"/>
      <c r="X40" s="311"/>
      <c r="Y40" s="311"/>
      <c r="Z40" s="311"/>
      <c r="AA40" s="312"/>
    </row>
    <row r="41" spans="1:27">
      <c r="A41" s="1268"/>
      <c r="B41" s="362" t="s">
        <v>3440</v>
      </c>
      <c r="C41" s="363">
        <v>6</v>
      </c>
      <c r="D41" s="376">
        <v>0</v>
      </c>
      <c r="E41" s="145">
        <v>530</v>
      </c>
      <c r="F41" s="145"/>
      <c r="G41" s="310" t="s">
        <v>3451</v>
      </c>
      <c r="H41" s="311"/>
      <c r="I41" s="311"/>
      <c r="J41" s="311"/>
      <c r="K41" s="311"/>
      <c r="L41" s="311"/>
      <c r="M41" s="312"/>
      <c r="N41" s="197"/>
      <c r="O41" s="1073"/>
      <c r="P41" s="71" t="s">
        <v>782</v>
      </c>
      <c r="Q41" s="72">
        <v>16</v>
      </c>
      <c r="R41" s="377">
        <v>0</v>
      </c>
      <c r="S41" s="155">
        <v>320</v>
      </c>
      <c r="T41" s="155"/>
      <c r="U41" s="320" t="s">
        <v>3452</v>
      </c>
      <c r="V41" s="321"/>
      <c r="W41" s="321"/>
      <c r="X41" s="321"/>
      <c r="Y41" s="321"/>
      <c r="Z41" s="321"/>
      <c r="AA41" s="322"/>
    </row>
    <row r="42" spans="1:27">
      <c r="A42" s="1268"/>
      <c r="B42" s="362" t="s">
        <v>3440</v>
      </c>
      <c r="C42" s="363">
        <v>7</v>
      </c>
      <c r="D42" s="376">
        <v>0</v>
      </c>
      <c r="E42" s="145">
        <v>400</v>
      </c>
      <c r="F42" s="145"/>
      <c r="G42" s="310" t="s">
        <v>3453</v>
      </c>
      <c r="H42" s="311"/>
      <c r="I42" s="311"/>
      <c r="J42" s="311"/>
      <c r="K42" s="311"/>
      <c r="L42" s="311"/>
      <c r="M42" s="312"/>
      <c r="N42" s="197"/>
      <c r="O42" s="1074"/>
      <c r="P42" s="371" t="s">
        <v>10</v>
      </c>
      <c r="Q42" s="372"/>
      <c r="R42" s="335"/>
      <c r="S42" s="419">
        <f>SUM(S29:S41)</f>
        <v>5170</v>
      </c>
      <c r="T42" s="148">
        <f>SUM(T29:T41)</f>
        <v>0</v>
      </c>
      <c r="U42" s="1018"/>
      <c r="V42" s="1019"/>
      <c r="W42" s="1019"/>
      <c r="X42" s="1019"/>
      <c r="Y42" s="1019"/>
      <c r="Z42" s="1019"/>
      <c r="AA42" s="1020"/>
    </row>
    <row r="43" spans="1:27">
      <c r="A43" s="1268"/>
      <c r="B43" s="362" t="s">
        <v>3440</v>
      </c>
      <c r="C43" s="363">
        <v>8</v>
      </c>
      <c r="D43" s="376">
        <v>0</v>
      </c>
      <c r="E43" s="145">
        <v>290</v>
      </c>
      <c r="F43" s="145"/>
      <c r="G43" s="310" t="s">
        <v>3454</v>
      </c>
      <c r="H43" s="311"/>
      <c r="I43" s="311"/>
      <c r="J43" s="311"/>
      <c r="K43" s="311"/>
      <c r="L43" s="311"/>
      <c r="M43" s="312"/>
      <c r="N43" s="197"/>
      <c r="O43" s="1072" t="s">
        <v>2563</v>
      </c>
      <c r="P43" s="359" t="s">
        <v>3455</v>
      </c>
      <c r="Q43" s="360">
        <v>1</v>
      </c>
      <c r="R43" s="375"/>
      <c r="S43" s="409">
        <v>70</v>
      </c>
      <c r="T43" s="147"/>
      <c r="U43" s="314" t="s">
        <v>3456</v>
      </c>
      <c r="V43" s="315"/>
      <c r="W43" s="315"/>
      <c r="X43" s="315"/>
      <c r="Y43" s="315"/>
      <c r="Z43" s="315"/>
      <c r="AA43" s="316"/>
    </row>
    <row r="44" spans="1:27">
      <c r="A44" s="1268"/>
      <c r="B44" s="362" t="s">
        <v>3440</v>
      </c>
      <c r="C44" s="363">
        <v>9</v>
      </c>
      <c r="D44" s="376">
        <v>0</v>
      </c>
      <c r="E44" s="145">
        <v>340</v>
      </c>
      <c r="F44" s="145"/>
      <c r="G44" s="310" t="s">
        <v>3457</v>
      </c>
      <c r="H44" s="311"/>
      <c r="I44" s="311"/>
      <c r="J44" s="311"/>
      <c r="K44" s="311"/>
      <c r="L44" s="311"/>
      <c r="M44" s="312"/>
      <c r="N44" s="197"/>
      <c r="O44" s="1073"/>
      <c r="P44" s="362" t="s">
        <v>3455</v>
      </c>
      <c r="Q44" s="363">
        <v>2</v>
      </c>
      <c r="R44" s="376"/>
      <c r="S44" s="410">
        <v>30</v>
      </c>
      <c r="T44" s="145"/>
      <c r="U44" s="310" t="s">
        <v>3458</v>
      </c>
      <c r="V44" s="311"/>
      <c r="W44" s="311"/>
      <c r="X44" s="311"/>
      <c r="Y44" s="311"/>
      <c r="Z44" s="311"/>
      <c r="AA44" s="312"/>
    </row>
    <row r="45" spans="1:27">
      <c r="A45" s="1268"/>
      <c r="B45" s="71" t="s">
        <v>3440</v>
      </c>
      <c r="C45" s="72">
        <v>10</v>
      </c>
      <c r="D45" s="377">
        <v>0</v>
      </c>
      <c r="E45" s="155">
        <v>660</v>
      </c>
      <c r="F45" s="155"/>
      <c r="G45" s="320" t="s">
        <v>3459</v>
      </c>
      <c r="H45" s="321"/>
      <c r="I45" s="321"/>
      <c r="J45" s="321"/>
      <c r="K45" s="321"/>
      <c r="L45" s="321"/>
      <c r="M45" s="322"/>
      <c r="N45" s="197"/>
      <c r="O45" s="1073"/>
      <c r="P45" s="71"/>
      <c r="Q45" s="72"/>
      <c r="R45" s="377"/>
      <c r="S45" s="418"/>
      <c r="T45" s="155"/>
      <c r="U45" s="320"/>
      <c r="V45" s="321"/>
      <c r="W45" s="321"/>
      <c r="X45" s="321"/>
      <c r="Y45" s="321"/>
      <c r="Z45" s="321"/>
      <c r="AA45" s="322"/>
    </row>
    <row r="46" spans="1:27">
      <c r="A46" s="1269"/>
      <c r="B46" s="371" t="s">
        <v>10</v>
      </c>
      <c r="C46" s="372"/>
      <c r="D46" s="335"/>
      <c r="E46" s="419">
        <f>SUM(E36:E45)</f>
        <v>4270</v>
      </c>
      <c r="F46" s="148">
        <f>SUM(F36:F45)</f>
        <v>0</v>
      </c>
      <c r="G46" s="1018"/>
      <c r="H46" s="1019"/>
      <c r="I46" s="1019"/>
      <c r="J46" s="1019"/>
      <c r="K46" s="1019"/>
      <c r="L46" s="1019"/>
      <c r="M46" s="1020"/>
      <c r="N46" s="197"/>
      <c r="O46" s="1074"/>
      <c r="P46" s="371" t="s">
        <v>10</v>
      </c>
      <c r="Q46" s="372"/>
      <c r="R46" s="335"/>
      <c r="S46" s="419">
        <f>SUM(S43:S45)</f>
        <v>100</v>
      </c>
      <c r="T46" s="148">
        <f>SUM(T43:T45)</f>
        <v>0</v>
      </c>
      <c r="U46" s="1018"/>
      <c r="V46" s="1019"/>
      <c r="W46" s="1019"/>
      <c r="X46" s="1019"/>
      <c r="Y46" s="1019"/>
      <c r="Z46" s="1019"/>
      <c r="AA46" s="1020"/>
    </row>
    <row r="47" spans="1:27">
      <c r="A47" s="1299" t="s">
        <v>2335</v>
      </c>
      <c r="B47" s="359" t="s">
        <v>1646</v>
      </c>
      <c r="C47" s="360">
        <v>6</v>
      </c>
      <c r="D47" s="375">
        <v>0</v>
      </c>
      <c r="E47" s="147">
        <v>440</v>
      </c>
      <c r="F47" s="147"/>
      <c r="G47" s="314" t="s">
        <v>3460</v>
      </c>
      <c r="H47" s="315"/>
      <c r="I47" s="315"/>
      <c r="J47" s="315"/>
      <c r="K47" s="315"/>
      <c r="L47" s="315"/>
      <c r="M47" s="316"/>
      <c r="N47" s="197"/>
      <c r="O47" s="352"/>
      <c r="P47" s="352"/>
      <c r="Q47" s="352"/>
      <c r="R47" s="352"/>
      <c r="S47" s="432"/>
      <c r="T47" s="184"/>
      <c r="U47" s="352"/>
      <c r="V47" s="352"/>
      <c r="W47" s="352"/>
      <c r="X47" s="352"/>
      <c r="Y47" s="352"/>
      <c r="Z47" s="352"/>
      <c r="AA47" s="352"/>
    </row>
    <row r="48" spans="1:27">
      <c r="A48" s="1300"/>
      <c r="B48" s="362" t="s">
        <v>1646</v>
      </c>
      <c r="C48" s="363">
        <v>7</v>
      </c>
      <c r="D48" s="376">
        <v>0</v>
      </c>
      <c r="E48" s="145">
        <v>310</v>
      </c>
      <c r="F48" s="145"/>
      <c r="G48" s="310" t="s">
        <v>3461</v>
      </c>
      <c r="H48" s="311"/>
      <c r="I48" s="311"/>
      <c r="J48" s="311"/>
      <c r="K48" s="311"/>
      <c r="L48" s="311"/>
      <c r="M48" s="312"/>
      <c r="N48" s="197"/>
      <c r="O48" s="352"/>
      <c r="P48" s="352"/>
      <c r="Q48" s="352"/>
      <c r="R48" s="352"/>
      <c r="S48" s="432"/>
      <c r="T48" s="184"/>
      <c r="U48" s="352"/>
      <c r="V48" s="352"/>
      <c r="W48" s="352"/>
      <c r="X48" s="352"/>
      <c r="Y48" s="352"/>
      <c r="Z48" s="352"/>
      <c r="AA48" s="352"/>
    </row>
    <row r="49" spans="1:27">
      <c r="A49" s="1300"/>
      <c r="B49" s="362" t="s">
        <v>1646</v>
      </c>
      <c r="C49" s="363">
        <v>8</v>
      </c>
      <c r="D49" s="376">
        <v>0</v>
      </c>
      <c r="E49" s="145">
        <v>420</v>
      </c>
      <c r="F49" s="145"/>
      <c r="G49" s="310" t="s">
        <v>3462</v>
      </c>
      <c r="H49" s="311"/>
      <c r="I49" s="311"/>
      <c r="J49" s="311"/>
      <c r="K49" s="311"/>
      <c r="L49" s="311"/>
      <c r="M49" s="312"/>
      <c r="N49" s="197"/>
      <c r="O49" s="352"/>
      <c r="P49" s="352"/>
      <c r="Q49" s="352"/>
      <c r="R49" s="352"/>
      <c r="S49" s="352"/>
      <c r="T49" s="184"/>
      <c r="U49" s="352"/>
      <c r="V49" s="352"/>
      <c r="W49" s="352"/>
      <c r="X49" s="352"/>
      <c r="Y49" s="352"/>
      <c r="Z49" s="352"/>
      <c r="AA49" s="352"/>
    </row>
    <row r="50" spans="1:27">
      <c r="A50" s="1300"/>
      <c r="B50" s="362" t="s">
        <v>1646</v>
      </c>
      <c r="C50" s="363">
        <v>9</v>
      </c>
      <c r="D50" s="376">
        <v>0</v>
      </c>
      <c r="E50" s="145">
        <v>500</v>
      </c>
      <c r="F50" s="145"/>
      <c r="G50" s="310" t="s">
        <v>3463</v>
      </c>
      <c r="H50" s="311"/>
      <c r="I50" s="311"/>
      <c r="J50" s="311"/>
      <c r="K50" s="311"/>
      <c r="L50" s="311"/>
      <c r="M50" s="312"/>
      <c r="N50" s="197"/>
      <c r="O50" s="1098" t="s">
        <v>2334</v>
      </c>
      <c r="P50" s="1099"/>
      <c r="Q50" s="1099"/>
      <c r="R50" s="1100"/>
      <c r="S50" s="168">
        <f>SUM(S42,S28,S18,S46)</f>
        <v>15400</v>
      </c>
      <c r="T50" s="198">
        <f>SUM(T42,T28,T18,T46)</f>
        <v>0</v>
      </c>
      <c r="U50" s="352"/>
      <c r="V50" s="352"/>
      <c r="W50" s="352"/>
      <c r="X50" s="352"/>
      <c r="Y50" s="352"/>
      <c r="Z50" s="352"/>
      <c r="AA50" s="352"/>
    </row>
    <row r="51" spans="1:27">
      <c r="A51" s="1300"/>
      <c r="B51" s="71" t="s">
        <v>1646</v>
      </c>
      <c r="C51" s="72">
        <v>10</v>
      </c>
      <c r="D51" s="377">
        <v>0</v>
      </c>
      <c r="E51" s="155">
        <v>290</v>
      </c>
      <c r="F51" s="155"/>
      <c r="G51" s="320" t="s">
        <v>3464</v>
      </c>
      <c r="H51" s="321"/>
      <c r="I51" s="321"/>
      <c r="J51" s="321"/>
      <c r="K51" s="321"/>
      <c r="L51" s="321"/>
      <c r="M51" s="322"/>
      <c r="N51" s="197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</row>
    <row r="52" spans="1:27">
      <c r="A52" s="1301"/>
      <c r="B52" s="371" t="s">
        <v>10</v>
      </c>
      <c r="C52" s="372"/>
      <c r="D52" s="335"/>
      <c r="E52" s="419">
        <f>SUM(E47:E51)</f>
        <v>1960</v>
      </c>
      <c r="F52" s="148">
        <f>SUM(F47:F51)</f>
        <v>0</v>
      </c>
      <c r="G52" s="1068"/>
      <c r="H52" s="1069"/>
      <c r="I52" s="1069"/>
      <c r="J52" s="1069"/>
      <c r="K52" s="1069"/>
      <c r="L52" s="1069"/>
      <c r="M52" s="1070"/>
      <c r="N52" s="197"/>
      <c r="O52" s="358"/>
      <c r="P52" s="351"/>
      <c r="Q52" s="351"/>
      <c r="R52" s="351"/>
      <c r="S52" s="182"/>
      <c r="T52" s="352"/>
      <c r="U52" s="46"/>
      <c r="V52" s="46"/>
      <c r="W52" s="46"/>
      <c r="X52" s="46"/>
      <c r="Y52" s="46"/>
      <c r="Z52" s="46"/>
      <c r="AA52" s="46"/>
    </row>
    <row r="53" spans="1:27">
      <c r="A53" s="1302" t="s">
        <v>2336</v>
      </c>
      <c r="B53" s="359" t="s">
        <v>3465</v>
      </c>
      <c r="C53" s="360">
        <v>1</v>
      </c>
      <c r="D53" s="375">
        <v>0</v>
      </c>
      <c r="E53" s="147">
        <v>410</v>
      </c>
      <c r="F53" s="147"/>
      <c r="G53" s="314" t="s">
        <v>3466</v>
      </c>
      <c r="H53" s="315"/>
      <c r="I53" s="315"/>
      <c r="J53" s="315"/>
      <c r="K53" s="315"/>
      <c r="L53" s="315"/>
      <c r="M53" s="316"/>
      <c r="N53" s="197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</row>
    <row r="54" spans="1:27">
      <c r="A54" s="1303"/>
      <c r="B54" s="362" t="s">
        <v>3465</v>
      </c>
      <c r="C54" s="363">
        <v>2</v>
      </c>
      <c r="D54" s="376">
        <v>0</v>
      </c>
      <c r="E54" s="145">
        <v>490</v>
      </c>
      <c r="F54" s="145"/>
      <c r="G54" s="310" t="s">
        <v>3467</v>
      </c>
      <c r="H54" s="311"/>
      <c r="I54" s="311"/>
      <c r="J54" s="311"/>
      <c r="K54" s="311"/>
      <c r="L54" s="311"/>
      <c r="M54" s="312"/>
      <c r="N54" s="197"/>
    </row>
    <row r="55" spans="1:27">
      <c r="A55" s="1303"/>
      <c r="B55" s="362" t="s">
        <v>3465</v>
      </c>
      <c r="C55" s="363">
        <v>3</v>
      </c>
      <c r="D55" s="376">
        <v>0</v>
      </c>
      <c r="E55" s="145">
        <v>400</v>
      </c>
      <c r="F55" s="145"/>
      <c r="G55" s="310" t="s">
        <v>3468</v>
      </c>
      <c r="H55" s="311"/>
      <c r="I55" s="311"/>
      <c r="J55" s="311"/>
      <c r="K55" s="311"/>
      <c r="L55" s="311"/>
      <c r="M55" s="312"/>
      <c r="N55" s="197"/>
    </row>
    <row r="56" spans="1:27">
      <c r="A56" s="1303"/>
      <c r="B56" s="362" t="s">
        <v>3465</v>
      </c>
      <c r="C56" s="363">
        <v>4</v>
      </c>
      <c r="D56" s="376">
        <v>0</v>
      </c>
      <c r="E56" s="145">
        <v>510</v>
      </c>
      <c r="F56" s="145"/>
      <c r="G56" s="310" t="s">
        <v>3469</v>
      </c>
      <c r="H56" s="311"/>
      <c r="I56" s="311"/>
      <c r="J56" s="311"/>
      <c r="K56" s="311"/>
      <c r="L56" s="311"/>
      <c r="M56" s="312"/>
      <c r="N56" s="197"/>
    </row>
    <row r="57" spans="1:27">
      <c r="A57" s="1303"/>
      <c r="B57" s="362" t="s">
        <v>3465</v>
      </c>
      <c r="C57" s="363">
        <v>5</v>
      </c>
      <c r="D57" s="376">
        <v>0</v>
      </c>
      <c r="E57" s="145">
        <v>510</v>
      </c>
      <c r="F57" s="145"/>
      <c r="G57" s="310" t="s">
        <v>3470</v>
      </c>
      <c r="H57" s="311"/>
      <c r="I57" s="311"/>
      <c r="J57" s="311"/>
      <c r="K57" s="311"/>
      <c r="L57" s="311"/>
      <c r="M57" s="312"/>
      <c r="N57" s="197"/>
    </row>
    <row r="58" spans="1:27">
      <c r="A58" s="1303"/>
      <c r="B58" s="362" t="s">
        <v>3465</v>
      </c>
      <c r="C58" s="363">
        <v>6</v>
      </c>
      <c r="D58" s="376">
        <v>0</v>
      </c>
      <c r="E58" s="145">
        <v>250</v>
      </c>
      <c r="F58" s="145"/>
      <c r="G58" s="310" t="s">
        <v>3471</v>
      </c>
      <c r="H58" s="311"/>
      <c r="I58" s="311"/>
      <c r="J58" s="311"/>
      <c r="K58" s="311"/>
      <c r="L58" s="311"/>
      <c r="M58" s="312"/>
      <c r="N58" s="197"/>
    </row>
    <row r="59" spans="1:27">
      <c r="A59" s="1303"/>
      <c r="B59" s="362" t="s">
        <v>3465</v>
      </c>
      <c r="C59" s="363">
        <v>7</v>
      </c>
      <c r="D59" s="376">
        <v>0</v>
      </c>
      <c r="E59" s="145">
        <v>370</v>
      </c>
      <c r="F59" s="145"/>
      <c r="G59" s="310" t="s">
        <v>3472</v>
      </c>
      <c r="H59" s="311"/>
      <c r="I59" s="311"/>
      <c r="J59" s="311"/>
      <c r="K59" s="311"/>
      <c r="L59" s="311"/>
      <c r="M59" s="312"/>
      <c r="N59" s="197"/>
    </row>
    <row r="60" spans="1:27">
      <c r="A60" s="1303"/>
      <c r="B60" s="362" t="s">
        <v>3465</v>
      </c>
      <c r="C60" s="363">
        <v>8</v>
      </c>
      <c r="D60" s="376">
        <v>0</v>
      </c>
      <c r="E60" s="145">
        <v>360</v>
      </c>
      <c r="F60" s="145"/>
      <c r="G60" s="310" t="s">
        <v>3473</v>
      </c>
      <c r="H60" s="311"/>
      <c r="I60" s="311"/>
      <c r="J60" s="311"/>
      <c r="K60" s="311"/>
      <c r="L60" s="311"/>
      <c r="M60" s="312"/>
      <c r="N60" s="197"/>
    </row>
    <row r="61" spans="1:27">
      <c r="A61" s="1303"/>
      <c r="B61" s="362" t="s">
        <v>3465</v>
      </c>
      <c r="C61" s="363">
        <v>9</v>
      </c>
      <c r="D61" s="376">
        <v>0</v>
      </c>
      <c r="E61" s="145">
        <v>360</v>
      </c>
      <c r="F61" s="145"/>
      <c r="G61" s="310" t="s">
        <v>3474</v>
      </c>
      <c r="H61" s="311"/>
      <c r="I61" s="311"/>
      <c r="J61" s="311"/>
      <c r="K61" s="311"/>
      <c r="L61" s="311"/>
      <c r="M61" s="312"/>
      <c r="N61" s="197"/>
    </row>
    <row r="62" spans="1:27">
      <c r="A62" s="1303"/>
      <c r="B62" s="71" t="s">
        <v>3465</v>
      </c>
      <c r="C62" s="72">
        <v>10</v>
      </c>
      <c r="D62" s="377">
        <v>0</v>
      </c>
      <c r="E62" s="155">
        <v>120</v>
      </c>
      <c r="F62" s="155"/>
      <c r="G62" s="320" t="s">
        <v>3475</v>
      </c>
      <c r="H62" s="321"/>
      <c r="I62" s="321"/>
      <c r="J62" s="321"/>
      <c r="K62" s="321"/>
      <c r="L62" s="321"/>
      <c r="M62" s="322"/>
      <c r="N62" s="197"/>
    </row>
    <row r="63" spans="1:27">
      <c r="A63" s="1304"/>
      <c r="B63" s="371" t="s">
        <v>10</v>
      </c>
      <c r="C63" s="372"/>
      <c r="D63" s="306"/>
      <c r="E63" s="419">
        <f>SUM(E53:E62)</f>
        <v>3780</v>
      </c>
      <c r="F63" s="148">
        <f>SUM(F53:F62)</f>
        <v>0</v>
      </c>
      <c r="G63" s="1018"/>
      <c r="H63" s="1019"/>
      <c r="I63" s="1019"/>
      <c r="J63" s="1019"/>
      <c r="K63" s="1019"/>
      <c r="L63" s="1019"/>
      <c r="M63" s="1020"/>
      <c r="N63" s="197"/>
    </row>
    <row r="64" spans="1:27">
      <c r="A64" s="47"/>
      <c r="B64" s="342"/>
      <c r="C64" s="342"/>
      <c r="D64" s="342"/>
      <c r="E64" s="48"/>
      <c r="F64" s="52"/>
      <c r="G64" s="345"/>
      <c r="H64" s="345"/>
      <c r="I64" s="345"/>
      <c r="J64" s="345"/>
      <c r="K64" s="345"/>
      <c r="L64" s="345"/>
      <c r="M64" s="345"/>
      <c r="N64" s="197"/>
    </row>
    <row r="65" spans="1:27">
      <c r="A65" s="1098" t="s">
        <v>2337</v>
      </c>
      <c r="B65" s="1099"/>
      <c r="C65" s="1099"/>
      <c r="D65" s="1100"/>
      <c r="E65" s="168">
        <f>SUM(E63,E52,E46,E35,E26,E16)</f>
        <v>23370</v>
      </c>
      <c r="F65" s="198">
        <f>SUM(F63,F52,F46,F35,F26,F16)</f>
        <v>0</v>
      </c>
      <c r="H65" s="352"/>
      <c r="I65" s="352"/>
      <c r="J65" s="352"/>
      <c r="K65" s="352"/>
      <c r="L65" s="352"/>
      <c r="M65" s="352"/>
      <c r="N65" s="197"/>
    </row>
    <row r="66" spans="1:27" ht="12">
      <c r="A66" s="1071" t="s">
        <v>28</v>
      </c>
      <c r="B66" s="1071"/>
      <c r="C66" s="1071"/>
      <c r="D66" s="1071"/>
      <c r="E66" s="1071"/>
      <c r="F66" s="1071"/>
      <c r="G66" s="1071"/>
      <c r="H66" s="1071"/>
      <c r="I66" s="1071"/>
      <c r="J66" s="1071"/>
      <c r="K66" s="1071"/>
      <c r="L66" s="1071"/>
      <c r="M66" s="1071"/>
      <c r="N66" s="1071"/>
      <c r="O66" s="1071"/>
      <c r="P66" s="1071"/>
      <c r="Q66" s="1071"/>
      <c r="R66" s="1071"/>
      <c r="S66" s="1071"/>
      <c r="T66" s="1071"/>
      <c r="U66" s="1071"/>
      <c r="V66" s="1071"/>
      <c r="W66" s="1071"/>
      <c r="X66" s="1071"/>
      <c r="Y66" s="1071"/>
      <c r="Z66" s="1071"/>
      <c r="AA66" s="1071"/>
    </row>
  </sheetData>
  <mergeCells count="44">
    <mergeCell ref="A66:AA66"/>
    <mergeCell ref="O50:R50"/>
    <mergeCell ref="U2:AA2"/>
    <mergeCell ref="A3:C3"/>
    <mergeCell ref="D3:S3"/>
    <mergeCell ref="U3:Z3"/>
    <mergeCell ref="U4:V4"/>
    <mergeCell ref="X4:Z4"/>
    <mergeCell ref="U5:AA5"/>
    <mergeCell ref="A6:A16"/>
    <mergeCell ref="O6:O18"/>
    <mergeCell ref="B5:D5"/>
    <mergeCell ref="G5:M5"/>
    <mergeCell ref="P5:R5"/>
    <mergeCell ref="P2:Q2"/>
    <mergeCell ref="O29:O42"/>
    <mergeCell ref="X1:AA1"/>
    <mergeCell ref="H2:I2"/>
    <mergeCell ref="K2:M2"/>
    <mergeCell ref="A17:A26"/>
    <mergeCell ref="G16:M16"/>
    <mergeCell ref="U18:AA18"/>
    <mergeCell ref="O19:O28"/>
    <mergeCell ref="G26:M26"/>
    <mergeCell ref="U28:AA28"/>
    <mergeCell ref="A1:C1"/>
    <mergeCell ref="D1:E1"/>
    <mergeCell ref="A2:C2"/>
    <mergeCell ref="D2:E2"/>
    <mergeCell ref="F2:G2"/>
    <mergeCell ref="F1:W1"/>
    <mergeCell ref="A4:S4"/>
    <mergeCell ref="A36:A46"/>
    <mergeCell ref="G35:M35"/>
    <mergeCell ref="A27:A35"/>
    <mergeCell ref="U42:AA42"/>
    <mergeCell ref="O43:O46"/>
    <mergeCell ref="G46:M46"/>
    <mergeCell ref="U46:AA46"/>
    <mergeCell ref="A47:A52"/>
    <mergeCell ref="G52:M52"/>
    <mergeCell ref="G63:M63"/>
    <mergeCell ref="A65:D65"/>
    <mergeCell ref="A53:A63"/>
  </mergeCells>
  <phoneticPr fontId="23"/>
  <conditionalFormatting sqref="F16 F26 F35 F46 F52 F63:F65">
    <cfRule type="cellIs" dxfId="7" priority="2" stopIfTrue="1" operator="greaterThan">
      <formula>E16</formula>
    </cfRule>
  </conditionalFormatting>
  <conditionalFormatting sqref="T18 T28 T42 T45:T50">
    <cfRule type="cellIs" dxfId="6" priority="1" stopIfTrue="1" operator="greaterThan">
      <formula>S18</formula>
    </cfRule>
  </conditionalFormatting>
  <pageMargins left="0.43307086614173229" right="0.15748031496062992" top="0.39370078740157483" bottom="0.15748031496062992" header="0.19685039370078741" footer="0.1574803149606299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58"/>
  <sheetViews>
    <sheetView topLeftCell="A13" workbookViewId="0">
      <selection activeCell="AB55" sqref="AB55"/>
    </sheetView>
  </sheetViews>
  <sheetFormatPr defaultRowHeight="11.25"/>
  <cols>
    <col min="1" max="4" width="3.125" style="6" customWidth="1"/>
    <col min="5" max="6" width="6.25" style="6" customWidth="1"/>
    <col min="7" max="18" width="3.125" style="6" customWidth="1"/>
    <col min="19" max="20" width="6.25" style="6" customWidth="1"/>
    <col min="21" max="27" width="3.125" style="6" customWidth="1"/>
    <col min="28" max="16384" width="9" style="6"/>
  </cols>
  <sheetData>
    <row r="1" spans="1:27" ht="18.75" customHeight="1">
      <c r="A1" s="757" t="s">
        <v>2338</v>
      </c>
      <c r="B1" s="758"/>
      <c r="C1" s="758"/>
      <c r="D1" s="1305" t="s">
        <v>3476</v>
      </c>
      <c r="E1" s="1306"/>
      <c r="F1" s="1305" t="s">
        <v>2339</v>
      </c>
      <c r="G1" s="1306"/>
      <c r="H1" s="1079" t="s">
        <v>2349</v>
      </c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20" t="str">
        <f>集計表!AC1</f>
        <v>2020/6</v>
      </c>
      <c r="Y1" s="1286"/>
      <c r="Z1" s="1286"/>
      <c r="AA1" s="1287"/>
    </row>
    <row r="2" spans="1:27" ht="18.75" customHeight="1">
      <c r="A2" s="722" t="s">
        <v>56</v>
      </c>
      <c r="B2" s="759"/>
      <c r="C2" s="723"/>
      <c r="D2" s="1056">
        <f>[1]申込書!$A$3</f>
        <v>2020</v>
      </c>
      <c r="E2" s="768"/>
      <c r="F2" s="1284">
        <f>SUM(P2-3)</f>
        <v>43985</v>
      </c>
      <c r="G2" s="1284"/>
      <c r="H2" s="1288" t="str">
        <f>[1]申込書!$L$4</f>
        <v>（水）</v>
      </c>
      <c r="I2" s="1288"/>
      <c r="J2" s="209" t="s">
        <v>3477</v>
      </c>
      <c r="K2" s="1289">
        <f>SUM(F2+2)</f>
        <v>43987</v>
      </c>
      <c r="L2" s="1289"/>
      <c r="M2" s="1289"/>
      <c r="N2" s="353" t="str">
        <f>[1]申込書!$P$4</f>
        <v>（金）</v>
      </c>
      <c r="O2" s="367" t="s">
        <v>2987</v>
      </c>
      <c r="P2" s="1057">
        <f>申込書!C6</f>
        <v>43988</v>
      </c>
      <c r="Q2" s="1057"/>
      <c r="R2" s="333" t="s">
        <v>2576</v>
      </c>
      <c r="S2" s="368" t="s">
        <v>57</v>
      </c>
      <c r="T2" s="369" t="s">
        <v>2549</v>
      </c>
      <c r="U2" s="1285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54</v>
      </c>
      <c r="B3" s="761"/>
      <c r="C3" s="762"/>
      <c r="D3" s="1291">
        <f>申込書!C7</f>
        <v>0</v>
      </c>
      <c r="E3" s="1292"/>
      <c r="F3" s="1292"/>
      <c r="G3" s="1292"/>
      <c r="H3" s="1292"/>
      <c r="I3" s="1292"/>
      <c r="J3" s="1292"/>
      <c r="K3" s="1292"/>
      <c r="L3" s="1292"/>
      <c r="M3" s="1292"/>
      <c r="N3" s="1292"/>
      <c r="O3" s="1292"/>
      <c r="P3" s="1292"/>
      <c r="Q3" s="1292"/>
      <c r="R3" s="1292"/>
      <c r="S3" s="1293"/>
      <c r="T3" s="369" t="s">
        <v>3169</v>
      </c>
      <c r="U3" s="1046">
        <f>SUM(集計表!N133+集計表!N251)</f>
        <v>0</v>
      </c>
      <c r="V3" s="1046"/>
      <c r="W3" s="1046"/>
      <c r="X3" s="1046"/>
      <c r="Y3" s="1046"/>
      <c r="Z3" s="1046"/>
      <c r="AA3" s="332" t="s">
        <v>59</v>
      </c>
    </row>
    <row r="4" spans="1:27" ht="18.75" customHeight="1">
      <c r="A4" s="1290" t="s">
        <v>3170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370"/>
      <c r="U4" s="1084" t="s">
        <v>6</v>
      </c>
      <c r="V4" s="1084"/>
      <c r="W4" s="20" t="s">
        <v>3171</v>
      </c>
      <c r="X4" s="1312">
        <f>SUM(F21,F57,T53)</f>
        <v>0</v>
      </c>
      <c r="Y4" s="1084"/>
      <c r="Z4" s="1084"/>
      <c r="AA4" s="6" t="s">
        <v>3286</v>
      </c>
    </row>
    <row r="5" spans="1:27">
      <c r="A5" s="21"/>
      <c r="B5" s="1049" t="s">
        <v>3287</v>
      </c>
      <c r="C5" s="1050"/>
      <c r="D5" s="1050"/>
      <c r="E5" s="162" t="s">
        <v>7</v>
      </c>
      <c r="F5" s="153" t="s">
        <v>8</v>
      </c>
      <c r="G5" s="1050" t="s">
        <v>3173</v>
      </c>
      <c r="H5" s="1050"/>
      <c r="I5" s="1050"/>
      <c r="J5" s="1050"/>
      <c r="K5" s="1050"/>
      <c r="L5" s="1050"/>
      <c r="M5" s="1061"/>
      <c r="O5" s="21"/>
      <c r="P5" s="1049" t="s">
        <v>2299</v>
      </c>
      <c r="Q5" s="1050"/>
      <c r="R5" s="1050"/>
      <c r="S5" s="162" t="s">
        <v>7</v>
      </c>
      <c r="T5" s="161" t="s">
        <v>8</v>
      </c>
      <c r="U5" s="1050" t="s">
        <v>3173</v>
      </c>
      <c r="V5" s="1050"/>
      <c r="W5" s="1050"/>
      <c r="X5" s="1050"/>
      <c r="Y5" s="1050"/>
      <c r="Z5" s="1050"/>
      <c r="AA5" s="1061"/>
    </row>
    <row r="6" spans="1:27">
      <c r="A6" s="1072" t="s">
        <v>2341</v>
      </c>
      <c r="B6" s="359" t="s">
        <v>3478</v>
      </c>
      <c r="C6" s="360">
        <v>1</v>
      </c>
      <c r="D6" s="375">
        <v>0</v>
      </c>
      <c r="E6" s="177">
        <v>340</v>
      </c>
      <c r="F6" s="177"/>
      <c r="G6" s="314" t="s">
        <v>3479</v>
      </c>
      <c r="H6" s="315"/>
      <c r="I6" s="315"/>
      <c r="J6" s="315"/>
      <c r="K6" s="315"/>
      <c r="L6" s="315"/>
      <c r="M6" s="316"/>
      <c r="N6" s="197"/>
      <c r="O6" s="1072" t="s">
        <v>2342</v>
      </c>
      <c r="P6" s="359" t="s">
        <v>1722</v>
      </c>
      <c r="Q6" s="360">
        <v>2</v>
      </c>
      <c r="R6" s="375">
        <v>0</v>
      </c>
      <c r="S6" s="177">
        <v>520</v>
      </c>
      <c r="T6" s="177"/>
      <c r="U6" s="314" t="s">
        <v>3480</v>
      </c>
      <c r="V6" s="315"/>
      <c r="W6" s="315"/>
      <c r="X6" s="315"/>
      <c r="Y6" s="315"/>
      <c r="Z6" s="315"/>
      <c r="AA6" s="316"/>
    </row>
    <row r="7" spans="1:27">
      <c r="A7" s="1294"/>
      <c r="B7" s="362" t="s">
        <v>3478</v>
      </c>
      <c r="C7" s="363">
        <v>2</v>
      </c>
      <c r="D7" s="376">
        <v>0</v>
      </c>
      <c r="E7" s="178">
        <v>500</v>
      </c>
      <c r="F7" s="178"/>
      <c r="G7" s="310" t="s">
        <v>3481</v>
      </c>
      <c r="H7" s="311"/>
      <c r="I7" s="311"/>
      <c r="J7" s="311"/>
      <c r="K7" s="311"/>
      <c r="L7" s="311"/>
      <c r="M7" s="312"/>
      <c r="N7" s="197"/>
      <c r="O7" s="1073"/>
      <c r="P7" s="362" t="s">
        <v>1722</v>
      </c>
      <c r="Q7" s="363">
        <v>3</v>
      </c>
      <c r="R7" s="376">
        <v>0</v>
      </c>
      <c r="S7" s="178">
        <v>360</v>
      </c>
      <c r="T7" s="178"/>
      <c r="U7" s="310" t="s">
        <v>3482</v>
      </c>
      <c r="V7" s="311"/>
      <c r="W7" s="311"/>
      <c r="X7" s="311"/>
      <c r="Y7" s="311"/>
      <c r="Z7" s="311"/>
      <c r="AA7" s="312"/>
    </row>
    <row r="8" spans="1:27">
      <c r="A8" s="1294"/>
      <c r="B8" s="362" t="s">
        <v>3478</v>
      </c>
      <c r="C8" s="363">
        <v>3</v>
      </c>
      <c r="D8" s="376">
        <v>0</v>
      </c>
      <c r="E8" s="178">
        <v>320</v>
      </c>
      <c r="F8" s="178"/>
      <c r="G8" s="310" t="s">
        <v>3483</v>
      </c>
      <c r="H8" s="311"/>
      <c r="I8" s="311"/>
      <c r="J8" s="311"/>
      <c r="K8" s="311"/>
      <c r="L8" s="311"/>
      <c r="M8" s="312"/>
      <c r="N8" s="197"/>
      <c r="O8" s="1073"/>
      <c r="P8" s="362" t="s">
        <v>1722</v>
      </c>
      <c r="Q8" s="363">
        <v>4</v>
      </c>
      <c r="R8" s="376">
        <v>0</v>
      </c>
      <c r="S8" s="178">
        <v>350</v>
      </c>
      <c r="T8" s="178"/>
      <c r="U8" s="310" t="s">
        <v>3484</v>
      </c>
      <c r="V8" s="311"/>
      <c r="W8" s="311"/>
      <c r="X8" s="311"/>
      <c r="Y8" s="311"/>
      <c r="Z8" s="311"/>
      <c r="AA8" s="312"/>
    </row>
    <row r="9" spans="1:27">
      <c r="A9" s="1294"/>
      <c r="B9" s="362" t="s">
        <v>3478</v>
      </c>
      <c r="C9" s="363">
        <v>4</v>
      </c>
      <c r="D9" s="376">
        <v>0</v>
      </c>
      <c r="E9" s="178">
        <v>640</v>
      </c>
      <c r="F9" s="178"/>
      <c r="G9" s="310" t="s">
        <v>3389</v>
      </c>
      <c r="H9" s="311"/>
      <c r="I9" s="311"/>
      <c r="J9" s="311"/>
      <c r="K9" s="311"/>
      <c r="L9" s="311"/>
      <c r="M9" s="312"/>
      <c r="N9" s="197"/>
      <c r="O9" s="1073"/>
      <c r="P9" s="362" t="s">
        <v>1722</v>
      </c>
      <c r="Q9" s="363">
        <v>5</v>
      </c>
      <c r="R9" s="376">
        <v>0</v>
      </c>
      <c r="S9" s="178">
        <v>450</v>
      </c>
      <c r="T9" s="178"/>
      <c r="U9" s="310" t="s">
        <v>3485</v>
      </c>
      <c r="V9" s="311"/>
      <c r="W9" s="311"/>
      <c r="X9" s="311"/>
      <c r="Y9" s="311"/>
      <c r="Z9" s="311"/>
      <c r="AA9" s="312"/>
    </row>
    <row r="10" spans="1:27">
      <c r="A10" s="1294"/>
      <c r="B10" s="362" t="s">
        <v>3478</v>
      </c>
      <c r="C10" s="363">
        <v>5</v>
      </c>
      <c r="D10" s="376">
        <v>0</v>
      </c>
      <c r="E10" s="178">
        <v>390</v>
      </c>
      <c r="F10" s="178"/>
      <c r="G10" s="310" t="s">
        <v>3486</v>
      </c>
      <c r="H10" s="311"/>
      <c r="I10" s="311"/>
      <c r="J10" s="311"/>
      <c r="K10" s="311"/>
      <c r="L10" s="311"/>
      <c r="M10" s="312"/>
      <c r="N10" s="197"/>
      <c r="O10" s="1073"/>
      <c r="P10" s="362" t="s">
        <v>1722</v>
      </c>
      <c r="Q10" s="363">
        <v>6</v>
      </c>
      <c r="R10" s="376">
        <v>0</v>
      </c>
      <c r="S10" s="178">
        <v>430</v>
      </c>
      <c r="T10" s="178"/>
      <c r="U10" s="348" t="s">
        <v>3487</v>
      </c>
      <c r="V10" s="349"/>
      <c r="W10" s="349"/>
      <c r="X10" s="349"/>
      <c r="Y10" s="349"/>
      <c r="Z10" s="349"/>
      <c r="AA10" s="350"/>
    </row>
    <row r="11" spans="1:27">
      <c r="A11" s="1294"/>
      <c r="B11" s="362" t="s">
        <v>3478</v>
      </c>
      <c r="C11" s="363">
        <v>6</v>
      </c>
      <c r="D11" s="376">
        <v>0</v>
      </c>
      <c r="E11" s="178">
        <v>420</v>
      </c>
      <c r="F11" s="178"/>
      <c r="G11" s="310" t="s">
        <v>3488</v>
      </c>
      <c r="H11" s="311"/>
      <c r="I11" s="311"/>
      <c r="J11" s="311"/>
      <c r="K11" s="311"/>
      <c r="L11" s="311"/>
      <c r="M11" s="312"/>
      <c r="N11" s="197"/>
      <c r="O11" s="1073"/>
      <c r="P11" s="362" t="s">
        <v>1722</v>
      </c>
      <c r="Q11" s="363">
        <v>7</v>
      </c>
      <c r="R11" s="376">
        <v>0</v>
      </c>
      <c r="S11" s="178">
        <v>290</v>
      </c>
      <c r="T11" s="178"/>
      <c r="U11" s="310" t="s">
        <v>3489</v>
      </c>
      <c r="V11" s="311"/>
      <c r="W11" s="311"/>
      <c r="X11" s="311"/>
      <c r="Y11" s="311"/>
      <c r="Z11" s="311"/>
      <c r="AA11" s="312"/>
    </row>
    <row r="12" spans="1:27">
      <c r="A12" s="1294"/>
      <c r="B12" s="362" t="s">
        <v>3478</v>
      </c>
      <c r="C12" s="363">
        <v>7</v>
      </c>
      <c r="D12" s="376">
        <v>0</v>
      </c>
      <c r="E12" s="178">
        <v>370</v>
      </c>
      <c r="F12" s="178"/>
      <c r="G12" s="310" t="s">
        <v>3490</v>
      </c>
      <c r="H12" s="311"/>
      <c r="I12" s="311"/>
      <c r="J12" s="311"/>
      <c r="K12" s="311"/>
      <c r="L12" s="311"/>
      <c r="M12" s="312"/>
      <c r="N12" s="197"/>
      <c r="O12" s="1073"/>
      <c r="P12" s="362" t="s">
        <v>1722</v>
      </c>
      <c r="Q12" s="363">
        <v>8</v>
      </c>
      <c r="R12" s="376">
        <v>0</v>
      </c>
      <c r="S12" s="178">
        <v>600</v>
      </c>
      <c r="T12" s="178"/>
      <c r="U12" s="310" t="s">
        <v>3491</v>
      </c>
      <c r="V12" s="311"/>
      <c r="W12" s="311"/>
      <c r="X12" s="311"/>
      <c r="Y12" s="311"/>
      <c r="Z12" s="311"/>
      <c r="AA12" s="312"/>
    </row>
    <row r="13" spans="1:27">
      <c r="A13" s="1294"/>
      <c r="B13" s="362" t="s">
        <v>3478</v>
      </c>
      <c r="C13" s="363">
        <v>8</v>
      </c>
      <c r="D13" s="376">
        <v>0</v>
      </c>
      <c r="E13" s="178">
        <v>390</v>
      </c>
      <c r="F13" s="178"/>
      <c r="G13" s="310" t="s">
        <v>3492</v>
      </c>
      <c r="H13" s="311"/>
      <c r="I13" s="311"/>
      <c r="J13" s="311"/>
      <c r="K13" s="311"/>
      <c r="L13" s="311"/>
      <c r="M13" s="312"/>
      <c r="N13" s="197"/>
      <c r="O13" s="1073"/>
      <c r="P13" s="362" t="s">
        <v>1722</v>
      </c>
      <c r="Q13" s="363">
        <v>9</v>
      </c>
      <c r="R13" s="376">
        <v>0</v>
      </c>
      <c r="S13" s="178">
        <v>480</v>
      </c>
      <c r="T13" s="178"/>
      <c r="U13" s="310" t="s">
        <v>3493</v>
      </c>
      <c r="V13" s="311"/>
      <c r="W13" s="311"/>
      <c r="X13" s="311"/>
      <c r="Y13" s="311"/>
      <c r="Z13" s="311"/>
      <c r="AA13" s="312"/>
    </row>
    <row r="14" spans="1:27">
      <c r="A14" s="1294"/>
      <c r="B14" s="362" t="s">
        <v>3478</v>
      </c>
      <c r="C14" s="363">
        <v>9</v>
      </c>
      <c r="D14" s="376">
        <v>0</v>
      </c>
      <c r="E14" s="178">
        <v>420</v>
      </c>
      <c r="F14" s="178"/>
      <c r="G14" s="310" t="s">
        <v>3494</v>
      </c>
      <c r="H14" s="311"/>
      <c r="I14" s="311"/>
      <c r="J14" s="311"/>
      <c r="K14" s="311"/>
      <c r="L14" s="311"/>
      <c r="M14" s="312"/>
      <c r="N14" s="197"/>
      <c r="O14" s="1073"/>
      <c r="P14" s="362" t="s">
        <v>1722</v>
      </c>
      <c r="Q14" s="363">
        <v>10</v>
      </c>
      <c r="R14" s="376">
        <v>0</v>
      </c>
      <c r="S14" s="178">
        <v>480</v>
      </c>
      <c r="T14" s="178"/>
      <c r="U14" s="310" t="s">
        <v>3495</v>
      </c>
      <c r="V14" s="311"/>
      <c r="W14" s="311"/>
      <c r="X14" s="311"/>
      <c r="Y14" s="311"/>
      <c r="Z14" s="311"/>
      <c r="AA14" s="312"/>
    </row>
    <row r="15" spans="1:27">
      <c r="A15" s="1294"/>
      <c r="B15" s="362" t="s">
        <v>3478</v>
      </c>
      <c r="C15" s="363">
        <v>10</v>
      </c>
      <c r="D15" s="376">
        <v>0</v>
      </c>
      <c r="E15" s="178">
        <v>380</v>
      </c>
      <c r="F15" s="178"/>
      <c r="G15" s="310" t="s">
        <v>3496</v>
      </c>
      <c r="H15" s="311"/>
      <c r="I15" s="311"/>
      <c r="J15" s="311"/>
      <c r="K15" s="311"/>
      <c r="L15" s="311"/>
      <c r="M15" s="312"/>
      <c r="N15" s="197"/>
      <c r="O15" s="1073"/>
      <c r="P15" s="362" t="s">
        <v>1722</v>
      </c>
      <c r="Q15" s="363">
        <v>11</v>
      </c>
      <c r="R15" s="376">
        <v>0</v>
      </c>
      <c r="S15" s="178">
        <v>490</v>
      </c>
      <c r="T15" s="178"/>
      <c r="U15" s="310" t="s">
        <v>3497</v>
      </c>
      <c r="V15" s="311"/>
      <c r="W15" s="311"/>
      <c r="X15" s="311"/>
      <c r="Y15" s="311"/>
      <c r="Z15" s="311"/>
      <c r="AA15" s="312"/>
    </row>
    <row r="16" spans="1:27">
      <c r="A16" s="1294"/>
      <c r="B16" s="362" t="s">
        <v>3478</v>
      </c>
      <c r="C16" s="363">
        <v>11</v>
      </c>
      <c r="D16" s="376">
        <v>0</v>
      </c>
      <c r="E16" s="178">
        <v>430</v>
      </c>
      <c r="F16" s="178"/>
      <c r="G16" s="310" t="s">
        <v>3498</v>
      </c>
      <c r="H16" s="311"/>
      <c r="I16" s="311"/>
      <c r="J16" s="311"/>
      <c r="K16" s="311"/>
      <c r="L16" s="311"/>
      <c r="M16" s="312"/>
      <c r="N16" s="197"/>
      <c r="O16" s="1073"/>
      <c r="P16" s="362" t="s">
        <v>1722</v>
      </c>
      <c r="Q16" s="363">
        <v>12</v>
      </c>
      <c r="R16" s="376">
        <v>0</v>
      </c>
      <c r="S16" s="179">
        <v>410</v>
      </c>
      <c r="T16" s="179"/>
      <c r="U16" s="310" t="s">
        <v>3499</v>
      </c>
      <c r="V16" s="311"/>
      <c r="W16" s="311"/>
      <c r="X16" s="311"/>
      <c r="Y16" s="311"/>
      <c r="Z16" s="311"/>
      <c r="AA16" s="312"/>
    </row>
    <row r="17" spans="1:27">
      <c r="A17" s="1294"/>
      <c r="B17" s="362" t="s">
        <v>3478</v>
      </c>
      <c r="C17" s="363">
        <v>12</v>
      </c>
      <c r="D17" s="376">
        <v>0</v>
      </c>
      <c r="E17" s="178">
        <v>350</v>
      </c>
      <c r="F17" s="178"/>
      <c r="G17" s="310" t="s">
        <v>3500</v>
      </c>
      <c r="H17" s="311"/>
      <c r="I17" s="311"/>
      <c r="J17" s="311"/>
      <c r="K17" s="311"/>
      <c r="L17" s="311"/>
      <c r="M17" s="312"/>
      <c r="N17" s="197"/>
      <c r="O17" s="1073"/>
      <c r="P17" s="362" t="s">
        <v>1722</v>
      </c>
      <c r="Q17" s="363">
        <v>13</v>
      </c>
      <c r="R17" s="376">
        <v>0</v>
      </c>
      <c r="S17" s="180">
        <v>400</v>
      </c>
      <c r="T17" s="180"/>
      <c r="U17" s="310" t="s">
        <v>3501</v>
      </c>
      <c r="V17" s="311"/>
      <c r="W17" s="311"/>
      <c r="X17" s="311"/>
      <c r="Y17" s="311"/>
      <c r="Z17" s="311"/>
      <c r="AA17" s="312"/>
    </row>
    <row r="18" spans="1:27">
      <c r="A18" s="1294"/>
      <c r="B18" s="71" t="s">
        <v>3478</v>
      </c>
      <c r="C18" s="72">
        <v>13</v>
      </c>
      <c r="D18" s="377">
        <v>0</v>
      </c>
      <c r="E18" s="210">
        <v>450</v>
      </c>
      <c r="F18" s="210"/>
      <c r="G18" s="320" t="s">
        <v>3502</v>
      </c>
      <c r="H18" s="321"/>
      <c r="I18" s="321"/>
      <c r="J18" s="321"/>
      <c r="K18" s="321"/>
      <c r="L18" s="321"/>
      <c r="M18" s="322"/>
      <c r="N18" s="197"/>
      <c r="O18" s="1073"/>
      <c r="P18" s="362" t="s">
        <v>1722</v>
      </c>
      <c r="Q18" s="363">
        <v>14</v>
      </c>
      <c r="R18" s="376">
        <v>0</v>
      </c>
      <c r="S18" s="180">
        <v>520</v>
      </c>
      <c r="T18" s="180"/>
      <c r="U18" s="310" t="s">
        <v>3503</v>
      </c>
      <c r="V18" s="311"/>
      <c r="W18" s="311"/>
      <c r="X18" s="311"/>
      <c r="Y18" s="311"/>
      <c r="Z18" s="311"/>
      <c r="AA18" s="312"/>
    </row>
    <row r="19" spans="1:27">
      <c r="A19" s="1295"/>
      <c r="B19" s="371" t="s">
        <v>3401</v>
      </c>
      <c r="C19" s="372"/>
      <c r="D19" s="373"/>
      <c r="E19" s="148">
        <f>SUM(E6:E18)</f>
        <v>5400</v>
      </c>
      <c r="F19" s="148">
        <f>SUM(F6:F18)</f>
        <v>0</v>
      </c>
      <c r="G19" s="1033"/>
      <c r="H19" s="1034"/>
      <c r="I19" s="1034"/>
      <c r="J19" s="1034"/>
      <c r="K19" s="1034"/>
      <c r="L19" s="1034"/>
      <c r="M19" s="1035"/>
      <c r="N19" s="197"/>
      <c r="O19" s="1073"/>
      <c r="P19" s="362" t="s">
        <v>1722</v>
      </c>
      <c r="Q19" s="363">
        <v>15</v>
      </c>
      <c r="R19" s="376">
        <v>0</v>
      </c>
      <c r="S19" s="180">
        <v>400</v>
      </c>
      <c r="T19" s="180"/>
      <c r="U19" s="310" t="s">
        <v>3504</v>
      </c>
      <c r="V19" s="311"/>
      <c r="W19" s="311"/>
      <c r="X19" s="311"/>
      <c r="Y19" s="311"/>
      <c r="Z19" s="311"/>
      <c r="AA19" s="312"/>
    </row>
    <row r="20" spans="1:27">
      <c r="A20" s="119"/>
      <c r="B20" s="307"/>
      <c r="C20" s="307"/>
      <c r="D20" s="307"/>
      <c r="E20" s="120"/>
      <c r="F20" s="121"/>
      <c r="G20" s="344"/>
      <c r="H20" s="344"/>
      <c r="I20" s="344"/>
      <c r="J20" s="344"/>
      <c r="K20" s="344"/>
      <c r="L20" s="344"/>
      <c r="M20" s="344"/>
      <c r="N20" s="197"/>
      <c r="O20" s="1073"/>
      <c r="P20" s="362" t="s">
        <v>1722</v>
      </c>
      <c r="Q20" s="363">
        <v>16</v>
      </c>
      <c r="R20" s="376">
        <v>0</v>
      </c>
      <c r="S20" s="180">
        <v>460</v>
      </c>
      <c r="T20" s="180"/>
      <c r="U20" s="310" t="s">
        <v>3505</v>
      </c>
      <c r="V20" s="311"/>
      <c r="W20" s="311"/>
      <c r="X20" s="311"/>
      <c r="Y20" s="311"/>
      <c r="Z20" s="311"/>
      <c r="AA20" s="312"/>
    </row>
    <row r="21" spans="1:27">
      <c r="A21" s="1098" t="s">
        <v>2343</v>
      </c>
      <c r="B21" s="1099"/>
      <c r="C21" s="1099"/>
      <c r="D21" s="1100"/>
      <c r="E21" s="168">
        <f>SUM(E19)</f>
        <v>5400</v>
      </c>
      <c r="F21" s="198">
        <f>SUM(F19)</f>
        <v>0</v>
      </c>
      <c r="G21" s="122"/>
      <c r="H21" s="122"/>
      <c r="I21" s="122"/>
      <c r="J21" s="122"/>
      <c r="K21" s="122"/>
      <c r="L21" s="122"/>
      <c r="M21" s="122"/>
      <c r="N21" s="197"/>
      <c r="O21" s="1073"/>
      <c r="P21" s="362" t="s">
        <v>1722</v>
      </c>
      <c r="Q21" s="363">
        <v>17</v>
      </c>
      <c r="R21" s="376">
        <v>0</v>
      </c>
      <c r="S21" s="180">
        <v>490</v>
      </c>
      <c r="T21" s="180"/>
      <c r="U21" s="310" t="s">
        <v>3506</v>
      </c>
      <c r="V21" s="311"/>
      <c r="W21" s="311"/>
      <c r="X21" s="311"/>
      <c r="Y21" s="311"/>
      <c r="Z21" s="311"/>
      <c r="AA21" s="312"/>
    </row>
    <row r="22" spans="1:27">
      <c r="A22" s="365"/>
      <c r="B22" s="365"/>
      <c r="C22" s="365"/>
      <c r="D22" s="365"/>
      <c r="E22" s="183"/>
      <c r="F22" s="392"/>
      <c r="G22" s="122"/>
      <c r="H22" s="122"/>
      <c r="I22" s="122"/>
      <c r="J22" s="122"/>
      <c r="K22" s="122"/>
      <c r="L22" s="122"/>
      <c r="M22" s="122"/>
      <c r="N22" s="197"/>
      <c r="O22" s="1073"/>
      <c r="P22" s="362" t="s">
        <v>1722</v>
      </c>
      <c r="Q22" s="363">
        <v>18</v>
      </c>
      <c r="R22" s="376">
        <v>0</v>
      </c>
      <c r="S22" s="180">
        <v>440</v>
      </c>
      <c r="T22" s="180"/>
      <c r="U22" s="310" t="s">
        <v>3507</v>
      </c>
      <c r="V22" s="311"/>
      <c r="W22" s="311"/>
      <c r="X22" s="311"/>
      <c r="Y22" s="311"/>
      <c r="Z22" s="311"/>
      <c r="AA22" s="312"/>
    </row>
    <row r="23" spans="1:27">
      <c r="A23" s="123"/>
      <c r="B23" s="351"/>
      <c r="C23" s="351"/>
      <c r="D23" s="351"/>
      <c r="E23" s="124"/>
      <c r="F23" s="393"/>
      <c r="G23" s="122"/>
      <c r="H23" s="122"/>
      <c r="I23" s="122"/>
      <c r="J23" s="122"/>
      <c r="K23" s="122"/>
      <c r="L23" s="122"/>
      <c r="M23" s="122"/>
      <c r="N23" s="197"/>
      <c r="O23" s="1073"/>
      <c r="P23" s="71" t="s">
        <v>1722</v>
      </c>
      <c r="Q23" s="72">
        <v>19</v>
      </c>
      <c r="R23" s="377">
        <v>0</v>
      </c>
      <c r="S23" s="180">
        <v>450</v>
      </c>
      <c r="T23" s="180"/>
      <c r="U23" s="310" t="s">
        <v>3508</v>
      </c>
      <c r="V23" s="311"/>
      <c r="W23" s="311"/>
      <c r="X23" s="311"/>
      <c r="Y23" s="311"/>
      <c r="Z23" s="311"/>
      <c r="AA23" s="312"/>
    </row>
    <row r="24" spans="1:27">
      <c r="A24" s="21"/>
      <c r="B24" s="1049" t="s">
        <v>2299</v>
      </c>
      <c r="C24" s="1050"/>
      <c r="D24" s="1050"/>
      <c r="E24" s="162" t="s">
        <v>7</v>
      </c>
      <c r="F24" s="153" t="s">
        <v>8</v>
      </c>
      <c r="G24" s="1050" t="s">
        <v>3173</v>
      </c>
      <c r="H24" s="1050"/>
      <c r="I24" s="1050"/>
      <c r="J24" s="1050"/>
      <c r="K24" s="1050"/>
      <c r="L24" s="1050"/>
      <c r="M24" s="1061"/>
      <c r="N24" s="197"/>
      <c r="O24" s="1074"/>
      <c r="P24" s="371" t="s">
        <v>10</v>
      </c>
      <c r="Q24" s="372"/>
      <c r="R24" s="335"/>
      <c r="S24" s="419">
        <f>SUM(S6:S23)</f>
        <v>8020</v>
      </c>
      <c r="T24" s="148">
        <f>SUM(T6:T23)</f>
        <v>0</v>
      </c>
      <c r="U24" s="1018"/>
      <c r="V24" s="1019"/>
      <c r="W24" s="1019"/>
      <c r="X24" s="1019"/>
      <c r="Y24" s="1019"/>
      <c r="Z24" s="1019"/>
      <c r="AA24" s="1020"/>
    </row>
    <row r="25" spans="1:27">
      <c r="A25" s="1072" t="s">
        <v>3509</v>
      </c>
      <c r="B25" s="359" t="s">
        <v>3510</v>
      </c>
      <c r="C25" s="360">
        <v>1</v>
      </c>
      <c r="D25" s="375">
        <v>0</v>
      </c>
      <c r="E25" s="177">
        <v>630</v>
      </c>
      <c r="F25" s="426"/>
      <c r="G25" s="314" t="s">
        <v>3511</v>
      </c>
      <c r="H25" s="315"/>
      <c r="I25" s="315"/>
      <c r="J25" s="315"/>
      <c r="K25" s="315"/>
      <c r="L25" s="315"/>
      <c r="M25" s="316"/>
      <c r="N25" s="197"/>
      <c r="O25" s="1309" t="s">
        <v>2344</v>
      </c>
      <c r="P25" s="394" t="s">
        <v>1723</v>
      </c>
      <c r="Q25" s="315">
        <v>1</v>
      </c>
      <c r="R25" s="395">
        <v>0</v>
      </c>
      <c r="S25" s="177">
        <v>540</v>
      </c>
      <c r="T25" s="177"/>
      <c r="U25" s="314" t="s">
        <v>3512</v>
      </c>
      <c r="V25" s="315"/>
      <c r="W25" s="315"/>
      <c r="X25" s="315"/>
      <c r="Y25" s="315"/>
      <c r="Z25" s="315"/>
      <c r="AA25" s="316"/>
    </row>
    <row r="26" spans="1:27">
      <c r="A26" s="1073"/>
      <c r="B26" s="362" t="s">
        <v>3510</v>
      </c>
      <c r="C26" s="363">
        <v>2</v>
      </c>
      <c r="D26" s="376">
        <v>0</v>
      </c>
      <c r="E26" s="178">
        <v>500</v>
      </c>
      <c r="F26" s="427"/>
      <c r="G26" s="310" t="s">
        <v>3513</v>
      </c>
      <c r="H26" s="311"/>
      <c r="I26" s="311"/>
      <c r="J26" s="311"/>
      <c r="K26" s="311"/>
      <c r="L26" s="311"/>
      <c r="M26" s="312"/>
      <c r="N26" s="197"/>
      <c r="O26" s="1310"/>
      <c r="P26" s="357" t="s">
        <v>1723</v>
      </c>
      <c r="Q26" s="311">
        <v>2</v>
      </c>
      <c r="R26" s="396">
        <v>0</v>
      </c>
      <c r="S26" s="178">
        <v>420</v>
      </c>
      <c r="T26" s="178"/>
      <c r="U26" s="310" t="s">
        <v>3514</v>
      </c>
      <c r="V26" s="311"/>
      <c r="W26" s="311"/>
      <c r="X26" s="311"/>
      <c r="Y26" s="311"/>
      <c r="Z26" s="311"/>
      <c r="AA26" s="312"/>
    </row>
    <row r="27" spans="1:27">
      <c r="A27" s="1073"/>
      <c r="B27" s="362" t="s">
        <v>3510</v>
      </c>
      <c r="C27" s="363">
        <v>3</v>
      </c>
      <c r="D27" s="376">
        <v>1</v>
      </c>
      <c r="E27" s="178">
        <v>520</v>
      </c>
      <c r="F27" s="427"/>
      <c r="G27" s="310" t="s">
        <v>3515</v>
      </c>
      <c r="H27" s="311"/>
      <c r="I27" s="311"/>
      <c r="J27" s="311"/>
      <c r="K27" s="311"/>
      <c r="L27" s="311"/>
      <c r="M27" s="312"/>
      <c r="N27" s="197"/>
      <c r="O27" s="1310"/>
      <c r="P27" s="357" t="s">
        <v>1723</v>
      </c>
      <c r="Q27" s="311">
        <v>3</v>
      </c>
      <c r="R27" s="396">
        <v>0</v>
      </c>
      <c r="S27" s="178">
        <v>360</v>
      </c>
      <c r="T27" s="178"/>
      <c r="U27" s="310" t="s">
        <v>3516</v>
      </c>
      <c r="V27" s="311"/>
      <c r="W27" s="311"/>
      <c r="X27" s="311"/>
      <c r="Y27" s="311"/>
      <c r="Z27" s="311"/>
      <c r="AA27" s="312"/>
    </row>
    <row r="28" spans="1:27">
      <c r="A28" s="1073"/>
      <c r="B28" s="362" t="s">
        <v>3510</v>
      </c>
      <c r="C28" s="363">
        <v>3</v>
      </c>
      <c r="D28" s="376">
        <v>2</v>
      </c>
      <c r="E28" s="178">
        <v>320</v>
      </c>
      <c r="F28" s="427"/>
      <c r="G28" s="310" t="s">
        <v>3517</v>
      </c>
      <c r="H28" s="311"/>
      <c r="I28" s="311"/>
      <c r="J28" s="311"/>
      <c r="K28" s="311"/>
      <c r="L28" s="311"/>
      <c r="M28" s="312"/>
      <c r="N28" s="197"/>
      <c r="O28" s="1310"/>
      <c r="P28" s="343" t="s">
        <v>1723</v>
      </c>
      <c r="Q28" s="321">
        <v>4</v>
      </c>
      <c r="R28" s="356">
        <v>0</v>
      </c>
      <c r="S28" s="178">
        <v>430</v>
      </c>
      <c r="T28" s="178"/>
      <c r="U28" s="320" t="s">
        <v>3518</v>
      </c>
      <c r="V28" s="321"/>
      <c r="W28" s="321"/>
      <c r="X28" s="321"/>
      <c r="Y28" s="321"/>
      <c r="Z28" s="321"/>
      <c r="AA28" s="322"/>
    </row>
    <row r="29" spans="1:27">
      <c r="A29" s="1073"/>
      <c r="B29" s="362" t="s">
        <v>3510</v>
      </c>
      <c r="C29" s="363">
        <v>4</v>
      </c>
      <c r="D29" s="376">
        <v>0</v>
      </c>
      <c r="E29" s="178">
        <v>590</v>
      </c>
      <c r="F29" s="427"/>
      <c r="G29" s="310" t="s">
        <v>3519</v>
      </c>
      <c r="H29" s="311"/>
      <c r="I29" s="311"/>
      <c r="J29" s="311"/>
      <c r="K29" s="311"/>
      <c r="L29" s="311"/>
      <c r="M29" s="312"/>
      <c r="N29" s="197"/>
      <c r="O29" s="1311"/>
      <c r="P29" s="397" t="s">
        <v>10</v>
      </c>
      <c r="Q29" s="398"/>
      <c r="R29" s="366"/>
      <c r="S29" s="428">
        <f>SUM(S25:S28)</f>
        <v>1750</v>
      </c>
      <c r="T29" s="149">
        <f>SUM(T25:T28)</f>
        <v>0</v>
      </c>
      <c r="U29" s="1307"/>
      <c r="V29" s="1307"/>
      <c r="W29" s="1307"/>
      <c r="X29" s="1307"/>
      <c r="Y29" s="1307"/>
      <c r="Z29" s="1307"/>
      <c r="AA29" s="1308"/>
    </row>
    <row r="30" spans="1:27">
      <c r="A30" s="1073"/>
      <c r="B30" s="362" t="s">
        <v>3510</v>
      </c>
      <c r="C30" s="363">
        <v>5</v>
      </c>
      <c r="D30" s="376">
        <v>0</v>
      </c>
      <c r="E30" s="178">
        <v>320</v>
      </c>
      <c r="F30" s="427"/>
      <c r="G30" s="310" t="s">
        <v>3520</v>
      </c>
      <c r="H30" s="311"/>
      <c r="I30" s="311"/>
      <c r="J30" s="311"/>
      <c r="K30" s="311"/>
      <c r="L30" s="311"/>
      <c r="M30" s="312"/>
      <c r="N30" s="197"/>
      <c r="O30" s="1072" t="s">
        <v>2345</v>
      </c>
      <c r="P30" s="394" t="s">
        <v>1724</v>
      </c>
      <c r="Q30" s="315">
        <v>1</v>
      </c>
      <c r="R30" s="395">
        <v>0</v>
      </c>
      <c r="S30" s="177">
        <v>250</v>
      </c>
      <c r="T30" s="177"/>
      <c r="U30" s="314" t="s">
        <v>3521</v>
      </c>
      <c r="V30" s="315"/>
      <c r="W30" s="315"/>
      <c r="X30" s="315"/>
      <c r="Y30" s="315"/>
      <c r="Z30" s="315"/>
      <c r="AA30" s="316"/>
    </row>
    <row r="31" spans="1:27">
      <c r="A31" s="1073"/>
      <c r="B31" s="362" t="s">
        <v>3510</v>
      </c>
      <c r="C31" s="363">
        <v>6</v>
      </c>
      <c r="D31" s="376">
        <v>0</v>
      </c>
      <c r="E31" s="178">
        <v>610</v>
      </c>
      <c r="F31" s="427"/>
      <c r="G31" s="310" t="s">
        <v>3522</v>
      </c>
      <c r="H31" s="311"/>
      <c r="I31" s="311"/>
      <c r="J31" s="311"/>
      <c r="K31" s="311"/>
      <c r="L31" s="311"/>
      <c r="M31" s="312"/>
      <c r="N31" s="197"/>
      <c r="O31" s="1073"/>
      <c r="P31" s="357" t="s">
        <v>1724</v>
      </c>
      <c r="Q31" s="311">
        <v>2</v>
      </c>
      <c r="R31" s="396">
        <v>0</v>
      </c>
      <c r="S31" s="178">
        <v>470</v>
      </c>
      <c r="T31" s="178"/>
      <c r="U31" s="310" t="s">
        <v>3523</v>
      </c>
      <c r="V31" s="311"/>
      <c r="W31" s="311"/>
      <c r="X31" s="311"/>
      <c r="Y31" s="311"/>
      <c r="Z31" s="311"/>
      <c r="AA31" s="312"/>
    </row>
    <row r="32" spans="1:27">
      <c r="A32" s="1073"/>
      <c r="B32" s="362" t="s">
        <v>3510</v>
      </c>
      <c r="C32" s="363">
        <v>7</v>
      </c>
      <c r="D32" s="376">
        <v>0</v>
      </c>
      <c r="E32" s="178">
        <v>660</v>
      </c>
      <c r="F32" s="427"/>
      <c r="G32" s="310" t="s">
        <v>3524</v>
      </c>
      <c r="H32" s="311"/>
      <c r="I32" s="311"/>
      <c r="J32" s="311"/>
      <c r="K32" s="311"/>
      <c r="L32" s="311"/>
      <c r="M32" s="312"/>
      <c r="N32" s="197"/>
      <c r="O32" s="1073"/>
      <c r="P32" s="357" t="s">
        <v>1724</v>
      </c>
      <c r="Q32" s="311">
        <v>3</v>
      </c>
      <c r="R32" s="396">
        <v>0</v>
      </c>
      <c r="S32" s="178">
        <v>140</v>
      </c>
      <c r="T32" s="178"/>
      <c r="U32" s="310" t="s">
        <v>3525</v>
      </c>
      <c r="V32" s="311"/>
      <c r="W32" s="311"/>
      <c r="X32" s="311"/>
      <c r="Y32" s="311"/>
      <c r="Z32" s="311"/>
      <c r="AA32" s="312"/>
    </row>
    <row r="33" spans="1:27">
      <c r="A33" s="1073"/>
      <c r="B33" s="362" t="s">
        <v>3510</v>
      </c>
      <c r="C33" s="363">
        <v>8</v>
      </c>
      <c r="D33" s="376">
        <v>0</v>
      </c>
      <c r="E33" s="178">
        <v>760</v>
      </c>
      <c r="F33" s="427"/>
      <c r="G33" s="310" t="s">
        <v>3526</v>
      </c>
      <c r="H33" s="311"/>
      <c r="I33" s="311"/>
      <c r="J33" s="311"/>
      <c r="K33" s="311"/>
      <c r="L33" s="311"/>
      <c r="M33" s="312"/>
      <c r="N33" s="197"/>
      <c r="O33" s="1073"/>
      <c r="P33" s="357" t="s">
        <v>1724</v>
      </c>
      <c r="Q33" s="311">
        <v>4</v>
      </c>
      <c r="R33" s="396">
        <v>0</v>
      </c>
      <c r="S33" s="178">
        <v>340</v>
      </c>
      <c r="T33" s="178"/>
      <c r="U33" s="310" t="s">
        <v>3527</v>
      </c>
      <c r="V33" s="311"/>
      <c r="W33" s="311"/>
      <c r="X33" s="311"/>
      <c r="Y33" s="311"/>
      <c r="Z33" s="311"/>
      <c r="AA33" s="312"/>
    </row>
    <row r="34" spans="1:27">
      <c r="A34" s="1073"/>
      <c r="B34" s="71" t="s">
        <v>3510</v>
      </c>
      <c r="C34" s="72">
        <v>9</v>
      </c>
      <c r="D34" s="377">
        <v>0</v>
      </c>
      <c r="E34" s="178">
        <v>580</v>
      </c>
      <c r="F34" s="178"/>
      <c r="G34" s="320" t="s">
        <v>3528</v>
      </c>
      <c r="H34" s="321"/>
      <c r="I34" s="321"/>
      <c r="J34" s="321"/>
      <c r="K34" s="321"/>
      <c r="L34" s="321"/>
      <c r="M34" s="322"/>
      <c r="N34" s="197"/>
      <c r="O34" s="1073"/>
      <c r="P34" s="357" t="s">
        <v>1724</v>
      </c>
      <c r="Q34" s="311">
        <v>5</v>
      </c>
      <c r="R34" s="396">
        <v>0</v>
      </c>
      <c r="S34" s="178">
        <v>510</v>
      </c>
      <c r="T34" s="178"/>
      <c r="U34" s="310" t="s">
        <v>3529</v>
      </c>
      <c r="V34" s="311"/>
      <c r="W34" s="311"/>
      <c r="X34" s="311"/>
      <c r="Y34" s="311"/>
      <c r="Z34" s="311"/>
      <c r="AA34" s="312"/>
    </row>
    <row r="35" spans="1:27">
      <c r="A35" s="1074"/>
      <c r="B35" s="371" t="s">
        <v>3191</v>
      </c>
      <c r="C35" s="372"/>
      <c r="D35" s="306"/>
      <c r="E35" s="148">
        <f>SUM(E25:E34)</f>
        <v>5490</v>
      </c>
      <c r="F35" s="146">
        <f>SUM(F25:F34)</f>
        <v>0</v>
      </c>
      <c r="G35" s="1033"/>
      <c r="H35" s="1034"/>
      <c r="I35" s="1034"/>
      <c r="J35" s="1034"/>
      <c r="K35" s="1034"/>
      <c r="L35" s="1034"/>
      <c r="M35" s="1035"/>
      <c r="N35" s="197"/>
      <c r="O35" s="1073"/>
      <c r="P35" s="357" t="s">
        <v>1724</v>
      </c>
      <c r="Q35" s="311">
        <v>6</v>
      </c>
      <c r="R35" s="396">
        <v>0</v>
      </c>
      <c r="S35" s="178">
        <v>150</v>
      </c>
      <c r="T35" s="178"/>
      <c r="U35" s="310" t="s">
        <v>3530</v>
      </c>
      <c r="V35" s="311"/>
      <c r="W35" s="311"/>
      <c r="X35" s="311"/>
      <c r="Y35" s="311"/>
      <c r="Z35" s="311"/>
      <c r="AA35" s="312"/>
    </row>
    <row r="36" spans="1:27">
      <c r="A36" s="1072" t="s">
        <v>3531</v>
      </c>
      <c r="B36" s="359" t="s">
        <v>3532</v>
      </c>
      <c r="C36" s="360">
        <v>1</v>
      </c>
      <c r="D36" s="375">
        <v>0</v>
      </c>
      <c r="E36" s="177">
        <v>270</v>
      </c>
      <c r="F36" s="177"/>
      <c r="G36" s="314" t="s">
        <v>3533</v>
      </c>
      <c r="H36" s="315"/>
      <c r="I36" s="315"/>
      <c r="J36" s="315"/>
      <c r="K36" s="315"/>
      <c r="L36" s="315"/>
      <c r="M36" s="316"/>
      <c r="N36" s="197"/>
      <c r="O36" s="1073"/>
      <c r="P36" s="357" t="s">
        <v>1724</v>
      </c>
      <c r="Q36" s="311">
        <v>7</v>
      </c>
      <c r="R36" s="396">
        <v>0</v>
      </c>
      <c r="S36" s="178">
        <v>130</v>
      </c>
      <c r="T36" s="178"/>
      <c r="U36" s="310" t="s">
        <v>3534</v>
      </c>
      <c r="V36" s="311"/>
      <c r="W36" s="311"/>
      <c r="X36" s="311"/>
      <c r="Y36" s="311"/>
      <c r="Z36" s="311"/>
      <c r="AA36" s="312"/>
    </row>
    <row r="37" spans="1:27">
      <c r="A37" s="1073"/>
      <c r="B37" s="362" t="s">
        <v>3532</v>
      </c>
      <c r="C37" s="363">
        <v>2</v>
      </c>
      <c r="D37" s="376">
        <v>0</v>
      </c>
      <c r="E37" s="178">
        <v>250</v>
      </c>
      <c r="F37" s="178"/>
      <c r="G37" s="310" t="s">
        <v>3535</v>
      </c>
      <c r="H37" s="311"/>
      <c r="I37" s="311"/>
      <c r="J37" s="311"/>
      <c r="K37" s="311"/>
      <c r="L37" s="311"/>
      <c r="M37" s="312"/>
      <c r="N37" s="197"/>
      <c r="O37" s="1073"/>
      <c r="P37" s="357" t="s">
        <v>1724</v>
      </c>
      <c r="Q37" s="311">
        <v>8</v>
      </c>
      <c r="R37" s="396">
        <v>0</v>
      </c>
      <c r="S37" s="178">
        <v>210</v>
      </c>
      <c r="T37" s="178"/>
      <c r="U37" s="310" t="s">
        <v>3536</v>
      </c>
      <c r="V37" s="311"/>
      <c r="W37" s="311"/>
      <c r="X37" s="311"/>
      <c r="Y37" s="311"/>
      <c r="Z37" s="311"/>
      <c r="AA37" s="312"/>
    </row>
    <row r="38" spans="1:27">
      <c r="A38" s="1073"/>
      <c r="B38" s="362" t="s">
        <v>3532</v>
      </c>
      <c r="C38" s="363">
        <v>3</v>
      </c>
      <c r="D38" s="376">
        <v>0</v>
      </c>
      <c r="E38" s="178">
        <v>360</v>
      </c>
      <c r="F38" s="178"/>
      <c r="G38" s="310" t="s">
        <v>3537</v>
      </c>
      <c r="H38" s="311"/>
      <c r="I38" s="311"/>
      <c r="J38" s="311"/>
      <c r="K38" s="311"/>
      <c r="L38" s="311"/>
      <c r="M38" s="312"/>
      <c r="N38" s="197"/>
      <c r="O38" s="1073"/>
      <c r="P38" s="343" t="s">
        <v>1724</v>
      </c>
      <c r="Q38" s="321">
        <v>9</v>
      </c>
      <c r="R38" s="356">
        <v>0</v>
      </c>
      <c r="S38" s="178">
        <v>200</v>
      </c>
      <c r="T38" s="178"/>
      <c r="U38" s="320" t="s">
        <v>3538</v>
      </c>
      <c r="V38" s="321"/>
      <c r="W38" s="321"/>
      <c r="X38" s="321"/>
      <c r="Y38" s="321"/>
      <c r="Z38" s="321"/>
      <c r="AA38" s="322"/>
    </row>
    <row r="39" spans="1:27">
      <c r="A39" s="1073"/>
      <c r="B39" s="362" t="s">
        <v>3532</v>
      </c>
      <c r="C39" s="363">
        <v>4</v>
      </c>
      <c r="D39" s="376">
        <v>0</v>
      </c>
      <c r="E39" s="178">
        <v>440</v>
      </c>
      <c r="F39" s="178"/>
      <c r="G39" s="310" t="s">
        <v>3539</v>
      </c>
      <c r="H39" s="311"/>
      <c r="I39" s="311"/>
      <c r="J39" s="311"/>
      <c r="K39" s="311"/>
      <c r="L39" s="311"/>
      <c r="M39" s="312"/>
      <c r="N39" s="197"/>
      <c r="O39" s="1074"/>
      <c r="P39" s="397" t="s">
        <v>10</v>
      </c>
      <c r="Q39" s="398"/>
      <c r="R39" s="366"/>
      <c r="S39" s="428">
        <f>SUM(S30:S38)</f>
        <v>2400</v>
      </c>
      <c r="T39" s="149">
        <f>SUM(T30:T38)</f>
        <v>0</v>
      </c>
      <c r="U39" s="1307"/>
      <c r="V39" s="1307"/>
      <c r="W39" s="1307"/>
      <c r="X39" s="1307"/>
      <c r="Y39" s="1307"/>
      <c r="Z39" s="1307"/>
      <c r="AA39" s="1308"/>
    </row>
    <row r="40" spans="1:27">
      <c r="A40" s="1073"/>
      <c r="B40" s="71" t="s">
        <v>3532</v>
      </c>
      <c r="C40" s="72">
        <v>5</v>
      </c>
      <c r="D40" s="377">
        <v>0</v>
      </c>
      <c r="E40" s="178">
        <v>550</v>
      </c>
      <c r="F40" s="178"/>
      <c r="G40" s="320" t="s">
        <v>3540</v>
      </c>
      <c r="H40" s="321"/>
      <c r="I40" s="321"/>
      <c r="J40" s="321"/>
      <c r="K40" s="321"/>
      <c r="L40" s="321"/>
      <c r="M40" s="322"/>
      <c r="N40" s="197"/>
      <c r="O40" s="1072" t="s">
        <v>2346</v>
      </c>
      <c r="P40" s="394" t="s">
        <v>1725</v>
      </c>
      <c r="Q40" s="315">
        <v>1</v>
      </c>
      <c r="R40" s="395">
        <v>0</v>
      </c>
      <c r="S40" s="177">
        <v>80</v>
      </c>
      <c r="T40" s="177"/>
      <c r="U40" s="314" t="s">
        <v>3541</v>
      </c>
      <c r="V40" s="315"/>
      <c r="W40" s="315"/>
      <c r="X40" s="315"/>
      <c r="Y40" s="315"/>
      <c r="Z40" s="315"/>
      <c r="AA40" s="316"/>
    </row>
    <row r="41" spans="1:27">
      <c r="A41" s="1074"/>
      <c r="B41" s="371" t="s">
        <v>3191</v>
      </c>
      <c r="C41" s="372"/>
      <c r="D41" s="306"/>
      <c r="E41" s="148">
        <f>SUM(E36:E40)</f>
        <v>1870</v>
      </c>
      <c r="F41" s="181">
        <f>SUM(F36:F40)</f>
        <v>0</v>
      </c>
      <c r="G41" s="1033"/>
      <c r="H41" s="1034"/>
      <c r="I41" s="1034"/>
      <c r="J41" s="1034"/>
      <c r="K41" s="1034"/>
      <c r="L41" s="1034"/>
      <c r="M41" s="1035"/>
      <c r="N41" s="197"/>
      <c r="O41" s="1073"/>
      <c r="P41" s="357" t="s">
        <v>1725</v>
      </c>
      <c r="Q41" s="311">
        <v>2</v>
      </c>
      <c r="R41" s="396">
        <v>0</v>
      </c>
      <c r="S41" s="178">
        <v>120</v>
      </c>
      <c r="T41" s="178"/>
      <c r="U41" s="310" t="s">
        <v>3542</v>
      </c>
      <c r="V41" s="311"/>
      <c r="W41" s="311"/>
      <c r="X41" s="311"/>
      <c r="Y41" s="311"/>
      <c r="Z41" s="311"/>
      <c r="AA41" s="312"/>
    </row>
    <row r="42" spans="1:27">
      <c r="A42" s="1072" t="s">
        <v>3543</v>
      </c>
      <c r="B42" s="359" t="s">
        <v>3544</v>
      </c>
      <c r="C42" s="360">
        <v>1</v>
      </c>
      <c r="D42" s="375">
        <v>0</v>
      </c>
      <c r="E42" s="177">
        <v>550</v>
      </c>
      <c r="F42" s="426"/>
      <c r="G42" s="314" t="s">
        <v>3545</v>
      </c>
      <c r="H42" s="315"/>
      <c r="I42" s="315"/>
      <c r="J42" s="315"/>
      <c r="K42" s="315"/>
      <c r="L42" s="315"/>
      <c r="M42" s="316"/>
      <c r="N42" s="197"/>
      <c r="O42" s="1073"/>
      <c r="P42" s="357" t="s">
        <v>1725</v>
      </c>
      <c r="Q42" s="311">
        <v>3</v>
      </c>
      <c r="R42" s="396">
        <v>0</v>
      </c>
      <c r="S42" s="178">
        <v>350</v>
      </c>
      <c r="T42" s="178"/>
      <c r="U42" s="310" t="s">
        <v>3546</v>
      </c>
      <c r="V42" s="311"/>
      <c r="W42" s="311"/>
      <c r="X42" s="311"/>
      <c r="Y42" s="311"/>
      <c r="Z42" s="311"/>
      <c r="AA42" s="312"/>
    </row>
    <row r="43" spans="1:27">
      <c r="A43" s="1073"/>
      <c r="B43" s="362" t="s">
        <v>3544</v>
      </c>
      <c r="C43" s="363">
        <v>2</v>
      </c>
      <c r="D43" s="376">
        <v>0</v>
      </c>
      <c r="E43" s="178">
        <v>430</v>
      </c>
      <c r="F43" s="427"/>
      <c r="G43" s="310" t="s">
        <v>3547</v>
      </c>
      <c r="H43" s="311"/>
      <c r="I43" s="311"/>
      <c r="J43" s="311"/>
      <c r="K43" s="311"/>
      <c r="L43" s="311"/>
      <c r="M43" s="312"/>
      <c r="N43" s="197"/>
      <c r="O43" s="1073"/>
      <c r="P43" s="357" t="s">
        <v>1725</v>
      </c>
      <c r="Q43" s="311">
        <v>4</v>
      </c>
      <c r="R43" s="396">
        <v>0</v>
      </c>
      <c r="S43" s="178">
        <v>110</v>
      </c>
      <c r="T43" s="178"/>
      <c r="U43" s="310" t="s">
        <v>3548</v>
      </c>
      <c r="V43" s="311"/>
      <c r="W43" s="311"/>
      <c r="X43" s="311"/>
      <c r="Y43" s="311"/>
      <c r="Z43" s="311"/>
      <c r="AA43" s="312"/>
    </row>
    <row r="44" spans="1:27">
      <c r="A44" s="1073"/>
      <c r="B44" s="362" t="s">
        <v>3544</v>
      </c>
      <c r="C44" s="363">
        <v>3</v>
      </c>
      <c r="D44" s="376">
        <v>0</v>
      </c>
      <c r="E44" s="178">
        <v>450</v>
      </c>
      <c r="F44" s="427"/>
      <c r="G44" s="310" t="s">
        <v>3549</v>
      </c>
      <c r="H44" s="311"/>
      <c r="I44" s="311"/>
      <c r="J44" s="311"/>
      <c r="K44" s="311"/>
      <c r="L44" s="311"/>
      <c r="M44" s="312"/>
      <c r="N44" s="197"/>
      <c r="O44" s="1073"/>
      <c r="P44" s="357" t="s">
        <v>1725</v>
      </c>
      <c r="Q44" s="311">
        <v>5</v>
      </c>
      <c r="R44" s="396">
        <v>0</v>
      </c>
      <c r="S44" s="178">
        <v>250</v>
      </c>
      <c r="T44" s="178"/>
      <c r="U44" s="310" t="s">
        <v>3550</v>
      </c>
      <c r="V44" s="311"/>
      <c r="W44" s="311"/>
      <c r="X44" s="311"/>
      <c r="Y44" s="311"/>
      <c r="Z44" s="311"/>
      <c r="AA44" s="312"/>
    </row>
    <row r="45" spans="1:27">
      <c r="A45" s="1073"/>
      <c r="B45" s="362" t="s">
        <v>3544</v>
      </c>
      <c r="C45" s="363">
        <v>4</v>
      </c>
      <c r="D45" s="376">
        <v>0</v>
      </c>
      <c r="E45" s="178">
        <v>390</v>
      </c>
      <c r="F45" s="427"/>
      <c r="G45" s="310" t="s">
        <v>3551</v>
      </c>
      <c r="H45" s="311"/>
      <c r="I45" s="311"/>
      <c r="J45" s="311"/>
      <c r="K45" s="311"/>
      <c r="L45" s="311"/>
      <c r="M45" s="312"/>
      <c r="N45" s="197"/>
      <c r="O45" s="1073"/>
      <c r="P45" s="357" t="s">
        <v>1725</v>
      </c>
      <c r="Q45" s="311">
        <v>6</v>
      </c>
      <c r="R45" s="396">
        <v>0</v>
      </c>
      <c r="S45" s="178">
        <v>290</v>
      </c>
      <c r="T45" s="178"/>
      <c r="U45" s="310" t="s">
        <v>3552</v>
      </c>
      <c r="V45" s="311"/>
      <c r="W45" s="311"/>
      <c r="X45" s="311"/>
      <c r="Y45" s="311"/>
      <c r="Z45" s="311"/>
      <c r="AA45" s="312"/>
    </row>
    <row r="46" spans="1:27">
      <c r="A46" s="1073"/>
      <c r="B46" s="362" t="s">
        <v>3544</v>
      </c>
      <c r="C46" s="363">
        <v>5</v>
      </c>
      <c r="D46" s="376">
        <v>0</v>
      </c>
      <c r="E46" s="178">
        <v>380</v>
      </c>
      <c r="F46" s="427"/>
      <c r="G46" s="310" t="s">
        <v>3553</v>
      </c>
      <c r="H46" s="311"/>
      <c r="I46" s="311"/>
      <c r="J46" s="311"/>
      <c r="K46" s="311"/>
      <c r="L46" s="311"/>
      <c r="M46" s="312"/>
      <c r="N46" s="197"/>
      <c r="O46" s="1073"/>
      <c r="P46" s="357" t="s">
        <v>1725</v>
      </c>
      <c r="Q46" s="311">
        <v>7</v>
      </c>
      <c r="R46" s="396">
        <v>0</v>
      </c>
      <c r="S46" s="178">
        <v>140</v>
      </c>
      <c r="T46" s="178"/>
      <c r="U46" s="310" t="s">
        <v>3554</v>
      </c>
      <c r="V46" s="311"/>
      <c r="W46" s="311"/>
      <c r="X46" s="311"/>
      <c r="Y46" s="311"/>
      <c r="Z46" s="311"/>
      <c r="AA46" s="312"/>
    </row>
    <row r="47" spans="1:27">
      <c r="A47" s="1073"/>
      <c r="B47" s="362" t="s">
        <v>3544</v>
      </c>
      <c r="C47" s="363">
        <v>6</v>
      </c>
      <c r="D47" s="376">
        <v>0</v>
      </c>
      <c r="E47" s="178">
        <v>490</v>
      </c>
      <c r="F47" s="427"/>
      <c r="G47" s="310" t="s">
        <v>3555</v>
      </c>
      <c r="H47" s="311"/>
      <c r="I47" s="311"/>
      <c r="J47" s="311"/>
      <c r="K47" s="311"/>
      <c r="L47" s="311"/>
      <c r="M47" s="312"/>
      <c r="N47" s="197"/>
      <c r="O47" s="1073"/>
      <c r="P47" s="357" t="s">
        <v>1725</v>
      </c>
      <c r="Q47" s="311">
        <v>8</v>
      </c>
      <c r="R47" s="396">
        <v>0</v>
      </c>
      <c r="S47" s="178">
        <v>210</v>
      </c>
      <c r="T47" s="178"/>
      <c r="U47" s="310" t="s">
        <v>3556</v>
      </c>
      <c r="V47" s="311"/>
      <c r="W47" s="311"/>
      <c r="X47" s="311"/>
      <c r="Y47" s="311"/>
      <c r="Z47" s="311"/>
      <c r="AA47" s="312"/>
    </row>
    <row r="48" spans="1:27">
      <c r="A48" s="1073"/>
      <c r="B48" s="362" t="s">
        <v>3544</v>
      </c>
      <c r="C48" s="363">
        <v>7</v>
      </c>
      <c r="D48" s="376">
        <v>0</v>
      </c>
      <c r="E48" s="178">
        <v>530</v>
      </c>
      <c r="F48" s="427"/>
      <c r="G48" s="310" t="s">
        <v>3557</v>
      </c>
      <c r="H48" s="311"/>
      <c r="I48" s="311"/>
      <c r="J48" s="311"/>
      <c r="K48" s="311"/>
      <c r="L48" s="311"/>
      <c r="M48" s="312"/>
      <c r="N48" s="197"/>
      <c r="O48" s="1073"/>
      <c r="P48" s="357" t="s">
        <v>1725</v>
      </c>
      <c r="Q48" s="311">
        <v>9</v>
      </c>
      <c r="R48" s="396">
        <v>0</v>
      </c>
      <c r="S48" s="178">
        <v>190</v>
      </c>
      <c r="T48" s="178"/>
      <c r="U48" s="310" t="s">
        <v>3558</v>
      </c>
      <c r="V48" s="311"/>
      <c r="W48" s="311"/>
      <c r="X48" s="311"/>
      <c r="Y48" s="311"/>
      <c r="Z48" s="311"/>
      <c r="AA48" s="312"/>
    </row>
    <row r="49" spans="1:27">
      <c r="A49" s="1073"/>
      <c r="B49" s="362" t="s">
        <v>3544</v>
      </c>
      <c r="C49" s="363">
        <v>8</v>
      </c>
      <c r="D49" s="376">
        <v>0</v>
      </c>
      <c r="E49" s="178">
        <v>480</v>
      </c>
      <c r="F49" s="427"/>
      <c r="G49" s="310" t="s">
        <v>3559</v>
      </c>
      <c r="H49" s="311"/>
      <c r="I49" s="311"/>
      <c r="J49" s="311"/>
      <c r="K49" s="311"/>
      <c r="L49" s="311"/>
      <c r="M49" s="312"/>
      <c r="N49" s="197"/>
      <c r="O49" s="1073"/>
      <c r="P49" s="357" t="s">
        <v>1725</v>
      </c>
      <c r="Q49" s="311">
        <v>10</v>
      </c>
      <c r="R49" s="396">
        <v>0</v>
      </c>
      <c r="S49" s="178">
        <v>510</v>
      </c>
      <c r="T49" s="178"/>
      <c r="U49" s="310" t="s">
        <v>3560</v>
      </c>
      <c r="V49" s="311"/>
      <c r="W49" s="311"/>
      <c r="X49" s="311"/>
      <c r="Y49" s="311"/>
      <c r="Z49" s="311"/>
      <c r="AA49" s="312"/>
    </row>
    <row r="50" spans="1:27">
      <c r="A50" s="1073"/>
      <c r="B50" s="362" t="s">
        <v>3544</v>
      </c>
      <c r="C50" s="363">
        <v>9</v>
      </c>
      <c r="D50" s="376">
        <v>0</v>
      </c>
      <c r="E50" s="178">
        <v>450</v>
      </c>
      <c r="F50" s="427"/>
      <c r="G50" s="310" t="s">
        <v>3561</v>
      </c>
      <c r="H50" s="311"/>
      <c r="I50" s="311"/>
      <c r="J50" s="311"/>
      <c r="K50" s="311"/>
      <c r="L50" s="311"/>
      <c r="M50" s="312"/>
      <c r="N50" s="197"/>
      <c r="O50" s="1073"/>
      <c r="P50" s="343"/>
      <c r="Q50" s="321"/>
      <c r="R50" s="356"/>
      <c r="S50" s="429"/>
      <c r="T50" s="399"/>
      <c r="U50" s="320"/>
      <c r="V50" s="321"/>
      <c r="W50" s="321"/>
      <c r="X50" s="321"/>
      <c r="Y50" s="321"/>
      <c r="Z50" s="321"/>
      <c r="AA50" s="322"/>
    </row>
    <row r="51" spans="1:27">
      <c r="A51" s="1073"/>
      <c r="B51" s="362" t="s">
        <v>3544</v>
      </c>
      <c r="C51" s="363">
        <v>10</v>
      </c>
      <c r="D51" s="376">
        <v>0</v>
      </c>
      <c r="E51" s="178">
        <v>200</v>
      </c>
      <c r="F51" s="427"/>
      <c r="G51" s="310" t="s">
        <v>3562</v>
      </c>
      <c r="H51" s="311"/>
      <c r="I51" s="311"/>
      <c r="J51" s="311"/>
      <c r="K51" s="311"/>
      <c r="L51" s="311"/>
      <c r="M51" s="312"/>
      <c r="N51" s="197"/>
      <c r="O51" s="1074"/>
      <c r="P51" s="397" t="s">
        <v>10</v>
      </c>
      <c r="Q51" s="398"/>
      <c r="R51" s="400"/>
      <c r="S51" s="428">
        <f>SUM(S40:S49)</f>
        <v>2250</v>
      </c>
      <c r="T51" s="149">
        <f>SUM(T40:T49)</f>
        <v>0</v>
      </c>
      <c r="U51" s="1307"/>
      <c r="V51" s="1307"/>
      <c r="W51" s="1307"/>
      <c r="X51" s="1307"/>
      <c r="Y51" s="1307"/>
      <c r="Z51" s="1307"/>
      <c r="AA51" s="1308"/>
    </row>
    <row r="52" spans="1:27">
      <c r="A52" s="1073"/>
      <c r="B52" s="362" t="s">
        <v>3544</v>
      </c>
      <c r="C52" s="363">
        <v>11</v>
      </c>
      <c r="D52" s="376">
        <v>0</v>
      </c>
      <c r="E52" s="178">
        <v>190</v>
      </c>
      <c r="F52" s="427"/>
      <c r="G52" s="310" t="s">
        <v>3563</v>
      </c>
      <c r="H52" s="311"/>
      <c r="I52" s="311"/>
      <c r="J52" s="311"/>
      <c r="K52" s="311"/>
      <c r="L52" s="311"/>
      <c r="M52" s="312"/>
      <c r="N52" s="197"/>
      <c r="P52" s="352"/>
      <c r="S52" s="425"/>
      <c r="T52" s="126"/>
    </row>
    <row r="53" spans="1:27">
      <c r="A53" s="1073"/>
      <c r="B53" s="362" t="s">
        <v>3544</v>
      </c>
      <c r="C53" s="363">
        <v>12</v>
      </c>
      <c r="D53" s="376">
        <v>0</v>
      </c>
      <c r="E53" s="178">
        <v>210</v>
      </c>
      <c r="F53" s="427"/>
      <c r="G53" s="310" t="s">
        <v>3564</v>
      </c>
      <c r="H53" s="311"/>
      <c r="I53" s="311"/>
      <c r="J53" s="311"/>
      <c r="K53" s="311"/>
      <c r="L53" s="311"/>
      <c r="M53" s="312"/>
      <c r="N53" s="197"/>
      <c r="O53" s="1098" t="s">
        <v>2347</v>
      </c>
      <c r="P53" s="1099"/>
      <c r="Q53" s="1099"/>
      <c r="R53" s="1100"/>
      <c r="S53" s="430">
        <f>SUM(S24,S29,S39,S51)</f>
        <v>14420</v>
      </c>
      <c r="T53" s="170">
        <f>SUM(T24,T29,T39,T51)</f>
        <v>0</v>
      </c>
      <c r="U53" s="29"/>
    </row>
    <row r="54" spans="1:27">
      <c r="A54" s="1073"/>
      <c r="B54" s="362" t="s">
        <v>3544</v>
      </c>
      <c r="C54" s="363">
        <v>13</v>
      </c>
      <c r="D54" s="376">
        <v>0</v>
      </c>
      <c r="E54" s="178">
        <v>460</v>
      </c>
      <c r="F54" s="427"/>
      <c r="G54" s="310" t="s">
        <v>3565</v>
      </c>
      <c r="H54" s="311"/>
      <c r="I54" s="311"/>
      <c r="J54" s="311"/>
      <c r="K54" s="311"/>
      <c r="L54" s="311"/>
      <c r="M54" s="312"/>
      <c r="N54" s="197"/>
      <c r="O54" s="123"/>
      <c r="P54" s="351"/>
      <c r="Q54" s="351"/>
      <c r="R54" s="351"/>
      <c r="S54" s="431"/>
      <c r="T54" s="125"/>
      <c r="U54" s="122"/>
      <c r="V54" s="122"/>
      <c r="W54" s="122"/>
      <c r="X54" s="122"/>
      <c r="Y54" s="122"/>
      <c r="Z54" s="122"/>
      <c r="AA54" s="122"/>
    </row>
    <row r="55" spans="1:27">
      <c r="A55" s="1073"/>
      <c r="B55" s="71" t="s">
        <v>3544</v>
      </c>
      <c r="C55" s="72">
        <v>14</v>
      </c>
      <c r="D55" s="377">
        <v>0</v>
      </c>
      <c r="E55" s="178">
        <v>500</v>
      </c>
      <c r="F55" s="427"/>
      <c r="G55" s="320" t="s">
        <v>3566</v>
      </c>
      <c r="H55" s="321"/>
      <c r="I55" s="321"/>
      <c r="J55" s="321"/>
      <c r="K55" s="321"/>
      <c r="L55" s="321"/>
      <c r="M55" s="322"/>
      <c r="N55" s="197"/>
      <c r="S55" s="425"/>
    </row>
    <row r="56" spans="1:27">
      <c r="A56" s="1074"/>
      <c r="B56" s="371" t="s">
        <v>3191</v>
      </c>
      <c r="C56" s="372"/>
      <c r="D56" s="401"/>
      <c r="E56" s="151">
        <f>SUM(E42:E55)</f>
        <v>5710</v>
      </c>
      <c r="F56" s="148">
        <f>SUM(F42:F55)</f>
        <v>0</v>
      </c>
      <c r="G56" s="1033"/>
      <c r="H56" s="1034"/>
      <c r="I56" s="1034"/>
      <c r="J56" s="1034"/>
      <c r="K56" s="1034"/>
      <c r="L56" s="1034"/>
      <c r="M56" s="1035"/>
      <c r="N56" s="197"/>
    </row>
    <row r="57" spans="1:27">
      <c r="A57" s="1098" t="s">
        <v>3567</v>
      </c>
      <c r="B57" s="1099"/>
      <c r="C57" s="1099"/>
      <c r="D57" s="1100"/>
      <c r="E57" s="402">
        <f>SUM(E35,E41,E56)</f>
        <v>13070</v>
      </c>
      <c r="F57" s="402">
        <f>SUM(F35,F41,F56)</f>
        <v>0</v>
      </c>
      <c r="G57" s="205" t="s">
        <v>3568</v>
      </c>
      <c r="H57" s="347"/>
      <c r="I57" s="347"/>
      <c r="J57" s="347"/>
      <c r="K57" s="347"/>
      <c r="L57" s="347"/>
      <c r="M57" s="347"/>
      <c r="N57" s="197"/>
    </row>
    <row r="58" spans="1:27" ht="12">
      <c r="A58" s="1071" t="s">
        <v>28</v>
      </c>
      <c r="B58" s="1071"/>
      <c r="C58" s="1071"/>
      <c r="D58" s="1071"/>
      <c r="E58" s="1071"/>
      <c r="F58" s="1071"/>
      <c r="G58" s="1071"/>
      <c r="H58" s="1071"/>
      <c r="I58" s="1071"/>
      <c r="J58" s="1071"/>
      <c r="K58" s="1071"/>
      <c r="L58" s="1071"/>
      <c r="M58" s="1071"/>
      <c r="N58" s="1071"/>
      <c r="O58" s="1071"/>
      <c r="P58" s="1071"/>
      <c r="Q58" s="1071"/>
      <c r="R58" s="1071"/>
      <c r="S58" s="1071"/>
      <c r="T58" s="1071"/>
      <c r="U58" s="1071"/>
      <c r="V58" s="1071"/>
      <c r="W58" s="1071"/>
      <c r="X58" s="1071"/>
      <c r="Y58" s="1071"/>
      <c r="Z58" s="1071"/>
      <c r="AA58" s="1071"/>
    </row>
  </sheetData>
  <mergeCells count="44">
    <mergeCell ref="A4:S4"/>
    <mergeCell ref="A25:A35"/>
    <mergeCell ref="O40:O51"/>
    <mergeCell ref="A57:D57"/>
    <mergeCell ref="A58:AA58"/>
    <mergeCell ref="G56:M56"/>
    <mergeCell ref="U4:V4"/>
    <mergeCell ref="G19:M19"/>
    <mergeCell ref="X4:Z4"/>
    <mergeCell ref="B5:D5"/>
    <mergeCell ref="G5:M5"/>
    <mergeCell ref="P5:R5"/>
    <mergeCell ref="U5:AA5"/>
    <mergeCell ref="A6:A19"/>
    <mergeCell ref="O6:O24"/>
    <mergeCell ref="A21:D21"/>
    <mergeCell ref="U2:AA2"/>
    <mergeCell ref="A3:C3"/>
    <mergeCell ref="D3:S3"/>
    <mergeCell ref="U3:Z3"/>
    <mergeCell ref="A1:C1"/>
    <mergeCell ref="D1:E1"/>
    <mergeCell ref="F1:G1"/>
    <mergeCell ref="A2:C2"/>
    <mergeCell ref="D2:E2"/>
    <mergeCell ref="F2:G2"/>
    <mergeCell ref="P2:Q2"/>
    <mergeCell ref="H1:W1"/>
    <mergeCell ref="X1:AA1"/>
    <mergeCell ref="H2:I2"/>
    <mergeCell ref="K2:M2"/>
    <mergeCell ref="B24:D24"/>
    <mergeCell ref="G24:M24"/>
    <mergeCell ref="U24:AA24"/>
    <mergeCell ref="O25:O29"/>
    <mergeCell ref="U29:AA29"/>
    <mergeCell ref="O53:R53"/>
    <mergeCell ref="G41:M41"/>
    <mergeCell ref="A42:A56"/>
    <mergeCell ref="O30:O39"/>
    <mergeCell ref="U39:AA39"/>
    <mergeCell ref="G35:M35"/>
    <mergeCell ref="A36:A41"/>
    <mergeCell ref="U51:AA51"/>
  </mergeCells>
  <phoneticPr fontId="23"/>
  <conditionalFormatting sqref="T24 T51:T53 F19:F24 F35 F41 T29 T39">
    <cfRule type="cellIs" dxfId="5" priority="1" stopIfTrue="1" operator="greaterThan">
      <formula>E19</formula>
    </cfRule>
  </conditionalFormatting>
  <pageMargins left="0.43307086614173229" right="0.15748031496062992" top="0.39370078740157483" bottom="0.15748031496062992" header="0.19685039370078741" footer="0.1574803149606299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77"/>
  <sheetViews>
    <sheetView workbookViewId="0">
      <selection sqref="A1:C1"/>
    </sheetView>
  </sheetViews>
  <sheetFormatPr defaultRowHeight="11.25"/>
  <cols>
    <col min="1" max="4" width="3.125" style="6" customWidth="1"/>
    <col min="5" max="6" width="6.25" style="6" customWidth="1"/>
    <col min="7" max="18" width="3.125" style="6" customWidth="1"/>
    <col min="19" max="20" width="6.25" style="6" customWidth="1"/>
    <col min="21" max="27" width="3.125" style="6" customWidth="1"/>
    <col min="28" max="16384" width="9" style="6"/>
  </cols>
  <sheetData>
    <row r="1" spans="1:27" ht="18.75" customHeight="1">
      <c r="A1" s="757" t="s">
        <v>2348</v>
      </c>
      <c r="B1" s="758"/>
      <c r="C1" s="758"/>
      <c r="D1" s="1079" t="s">
        <v>3275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20" t="str">
        <f>集計表!AC1</f>
        <v>2020/6</v>
      </c>
      <c r="Y1" s="1286"/>
      <c r="Z1" s="1286"/>
      <c r="AA1" s="1287"/>
    </row>
    <row r="2" spans="1:27" ht="18.75" customHeight="1">
      <c r="A2" s="722" t="s">
        <v>56</v>
      </c>
      <c r="B2" s="759"/>
      <c r="C2" s="723"/>
      <c r="D2" s="1056">
        <f>[1]申込書!$A$3</f>
        <v>2020</v>
      </c>
      <c r="E2" s="768"/>
      <c r="F2" s="1284">
        <f>SUM(P2-3)</f>
        <v>43985</v>
      </c>
      <c r="G2" s="1284"/>
      <c r="H2" s="1288" t="str">
        <f>[1]申込書!$L$4</f>
        <v>（水）</v>
      </c>
      <c r="I2" s="1288"/>
      <c r="J2" s="209" t="s">
        <v>3279</v>
      </c>
      <c r="K2" s="1289">
        <f>SUM(F2+2)</f>
        <v>43987</v>
      </c>
      <c r="L2" s="1289"/>
      <c r="M2" s="1289"/>
      <c r="N2" s="353" t="str">
        <f>[1]申込書!$P$4</f>
        <v>（金）</v>
      </c>
      <c r="O2" s="367" t="s">
        <v>3280</v>
      </c>
      <c r="P2" s="1057">
        <f>申込書!C6</f>
        <v>43988</v>
      </c>
      <c r="Q2" s="1057"/>
      <c r="R2" s="333" t="s">
        <v>3281</v>
      </c>
      <c r="S2" s="368" t="s">
        <v>3282</v>
      </c>
      <c r="T2" s="369" t="s">
        <v>3283</v>
      </c>
      <c r="U2" s="1285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54</v>
      </c>
      <c r="B3" s="761"/>
      <c r="C3" s="762"/>
      <c r="D3" s="1291">
        <f>申込書!C7</f>
        <v>0</v>
      </c>
      <c r="E3" s="1292"/>
      <c r="F3" s="1292"/>
      <c r="G3" s="1292"/>
      <c r="H3" s="1292"/>
      <c r="I3" s="1292"/>
      <c r="J3" s="1292"/>
      <c r="K3" s="1292"/>
      <c r="L3" s="1292"/>
      <c r="M3" s="1292"/>
      <c r="N3" s="1292"/>
      <c r="O3" s="1292"/>
      <c r="P3" s="1292"/>
      <c r="Q3" s="1292"/>
      <c r="R3" s="1292"/>
      <c r="S3" s="1293"/>
      <c r="T3" s="369" t="s">
        <v>3169</v>
      </c>
      <c r="U3" s="1046">
        <f>SUM(集計表!N133+集計表!N251)</f>
        <v>0</v>
      </c>
      <c r="V3" s="1046"/>
      <c r="W3" s="1046"/>
      <c r="X3" s="1046"/>
      <c r="Y3" s="1046"/>
      <c r="Z3" s="1046"/>
      <c r="AA3" s="332" t="s">
        <v>59</v>
      </c>
    </row>
    <row r="4" spans="1:27" ht="18.75" customHeight="1">
      <c r="A4" s="1290" t="s">
        <v>3278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370"/>
      <c r="U4" s="1019" t="s">
        <v>6</v>
      </c>
      <c r="V4" s="1019"/>
      <c r="W4" s="20" t="s">
        <v>2902</v>
      </c>
      <c r="X4" s="1114">
        <f>SUM(T75)</f>
        <v>0</v>
      </c>
      <c r="Y4" s="1019"/>
      <c r="Z4" s="1019"/>
      <c r="AA4" s="6" t="s">
        <v>3172</v>
      </c>
    </row>
    <row r="5" spans="1:27">
      <c r="A5" s="21"/>
      <c r="B5" s="1049" t="s">
        <v>2299</v>
      </c>
      <c r="C5" s="1050"/>
      <c r="D5" s="1051"/>
      <c r="E5" s="324" t="s">
        <v>7</v>
      </c>
      <c r="F5" s="153" t="s">
        <v>8</v>
      </c>
      <c r="G5" s="1060" t="s">
        <v>3173</v>
      </c>
      <c r="H5" s="1050"/>
      <c r="I5" s="1050"/>
      <c r="J5" s="1050"/>
      <c r="K5" s="1050"/>
      <c r="L5" s="1050"/>
      <c r="M5" s="1061"/>
      <c r="O5" s="22"/>
      <c r="P5" s="1049" t="s">
        <v>3174</v>
      </c>
      <c r="Q5" s="1050"/>
      <c r="R5" s="1050"/>
      <c r="S5" s="162" t="s">
        <v>7</v>
      </c>
      <c r="T5" s="161" t="s">
        <v>8</v>
      </c>
      <c r="U5" s="1050" t="s">
        <v>3173</v>
      </c>
      <c r="V5" s="1050"/>
      <c r="W5" s="1050"/>
      <c r="X5" s="1050"/>
      <c r="Y5" s="1050"/>
      <c r="Z5" s="1050"/>
      <c r="AA5" s="1061"/>
    </row>
    <row r="6" spans="1:27">
      <c r="A6" s="1072" t="s">
        <v>2350</v>
      </c>
      <c r="B6" s="359" t="s">
        <v>3569</v>
      </c>
      <c r="C6" s="360">
        <v>1</v>
      </c>
      <c r="D6" s="375">
        <v>0</v>
      </c>
      <c r="E6" s="147">
        <v>440</v>
      </c>
      <c r="F6" s="147"/>
      <c r="G6" s="314" t="s">
        <v>3570</v>
      </c>
      <c r="H6" s="315"/>
      <c r="I6" s="315"/>
      <c r="J6" s="315"/>
      <c r="K6" s="315"/>
      <c r="L6" s="315"/>
      <c r="M6" s="316"/>
      <c r="N6" s="197"/>
      <c r="O6" s="1072" t="s">
        <v>2351</v>
      </c>
      <c r="P6" s="359" t="s">
        <v>3571</v>
      </c>
      <c r="Q6" s="360">
        <v>1</v>
      </c>
      <c r="R6" s="375">
        <v>0</v>
      </c>
      <c r="S6" s="147">
        <v>620</v>
      </c>
      <c r="T6" s="147"/>
      <c r="U6" s="314" t="s">
        <v>3572</v>
      </c>
      <c r="V6" s="315"/>
      <c r="W6" s="315"/>
      <c r="X6" s="315"/>
      <c r="Y6" s="315"/>
      <c r="Z6" s="315"/>
      <c r="AA6" s="316"/>
    </row>
    <row r="7" spans="1:27">
      <c r="A7" s="1073"/>
      <c r="B7" s="362" t="s">
        <v>3569</v>
      </c>
      <c r="C7" s="363">
        <v>2</v>
      </c>
      <c r="D7" s="376">
        <v>0</v>
      </c>
      <c r="E7" s="145">
        <v>640</v>
      </c>
      <c r="F7" s="145"/>
      <c r="G7" s="310" t="s">
        <v>3573</v>
      </c>
      <c r="H7" s="311"/>
      <c r="I7" s="311"/>
      <c r="J7" s="311"/>
      <c r="K7" s="311"/>
      <c r="L7" s="311"/>
      <c r="M7" s="312"/>
      <c r="N7" s="197"/>
      <c r="O7" s="1073"/>
      <c r="P7" s="362" t="s">
        <v>3571</v>
      </c>
      <c r="Q7" s="363">
        <v>2</v>
      </c>
      <c r="R7" s="376">
        <v>0</v>
      </c>
      <c r="S7" s="145">
        <v>690</v>
      </c>
      <c r="T7" s="145"/>
      <c r="U7" s="310" t="s">
        <v>3574</v>
      </c>
      <c r="V7" s="311"/>
      <c r="W7" s="311"/>
      <c r="X7" s="311"/>
      <c r="Y7" s="311"/>
      <c r="Z7" s="311"/>
      <c r="AA7" s="312"/>
    </row>
    <row r="8" spans="1:27">
      <c r="A8" s="1073"/>
      <c r="B8" s="362" t="s">
        <v>3569</v>
      </c>
      <c r="C8" s="363">
        <v>3</v>
      </c>
      <c r="D8" s="376">
        <v>0</v>
      </c>
      <c r="E8" s="145">
        <v>490</v>
      </c>
      <c r="F8" s="145"/>
      <c r="G8" s="310" t="s">
        <v>3575</v>
      </c>
      <c r="H8" s="311"/>
      <c r="I8" s="311"/>
      <c r="J8" s="311"/>
      <c r="K8" s="311"/>
      <c r="L8" s="311"/>
      <c r="M8" s="312"/>
      <c r="N8" s="197"/>
      <c r="O8" s="1073"/>
      <c r="P8" s="362" t="s">
        <v>3571</v>
      </c>
      <c r="Q8" s="363">
        <v>3</v>
      </c>
      <c r="R8" s="376">
        <v>0</v>
      </c>
      <c r="S8" s="145">
        <v>700</v>
      </c>
      <c r="T8" s="145"/>
      <c r="U8" s="310" t="s">
        <v>3576</v>
      </c>
      <c r="V8" s="311"/>
      <c r="W8" s="311"/>
      <c r="X8" s="311"/>
      <c r="Y8" s="311"/>
      <c r="Z8" s="311"/>
      <c r="AA8" s="312"/>
    </row>
    <row r="9" spans="1:27">
      <c r="A9" s="1073"/>
      <c r="B9" s="362" t="s">
        <v>3569</v>
      </c>
      <c r="C9" s="363">
        <v>4</v>
      </c>
      <c r="D9" s="376">
        <v>0</v>
      </c>
      <c r="E9" s="145">
        <v>500</v>
      </c>
      <c r="F9" s="145"/>
      <c r="G9" s="310" t="s">
        <v>3577</v>
      </c>
      <c r="H9" s="311"/>
      <c r="I9" s="311"/>
      <c r="J9" s="311"/>
      <c r="K9" s="311"/>
      <c r="L9" s="311"/>
      <c r="M9" s="312"/>
      <c r="N9" s="197"/>
      <c r="O9" s="1073"/>
      <c r="P9" s="362" t="s">
        <v>3571</v>
      </c>
      <c r="Q9" s="363">
        <v>4</v>
      </c>
      <c r="R9" s="376">
        <v>0</v>
      </c>
      <c r="S9" s="145">
        <v>430</v>
      </c>
      <c r="T9" s="145"/>
      <c r="U9" s="310" t="s">
        <v>3578</v>
      </c>
      <c r="V9" s="311"/>
      <c r="W9" s="311"/>
      <c r="X9" s="311"/>
      <c r="Y9" s="311"/>
      <c r="Z9" s="311"/>
      <c r="AA9" s="312"/>
    </row>
    <row r="10" spans="1:27">
      <c r="A10" s="1073"/>
      <c r="B10" s="362" t="s">
        <v>3569</v>
      </c>
      <c r="C10" s="363">
        <v>5</v>
      </c>
      <c r="D10" s="376">
        <v>0</v>
      </c>
      <c r="E10" s="145">
        <v>360</v>
      </c>
      <c r="F10" s="145"/>
      <c r="G10" s="310" t="s">
        <v>3579</v>
      </c>
      <c r="H10" s="311"/>
      <c r="I10" s="311"/>
      <c r="J10" s="311"/>
      <c r="K10" s="311"/>
      <c r="L10" s="311"/>
      <c r="M10" s="312"/>
      <c r="N10" s="197"/>
      <c r="O10" s="1073"/>
      <c r="P10" s="362" t="s">
        <v>3571</v>
      </c>
      <c r="Q10" s="363">
        <v>5</v>
      </c>
      <c r="R10" s="376">
        <v>0</v>
      </c>
      <c r="S10" s="145">
        <v>740</v>
      </c>
      <c r="T10" s="145"/>
      <c r="U10" s="310" t="s">
        <v>3580</v>
      </c>
      <c r="V10" s="311"/>
      <c r="W10" s="311"/>
      <c r="X10" s="311"/>
      <c r="Y10" s="311"/>
      <c r="Z10" s="311"/>
      <c r="AA10" s="312"/>
    </row>
    <row r="11" spans="1:27">
      <c r="A11" s="1073"/>
      <c r="B11" s="362" t="s">
        <v>3569</v>
      </c>
      <c r="C11" s="363">
        <v>6</v>
      </c>
      <c r="D11" s="376">
        <v>0</v>
      </c>
      <c r="E11" s="145">
        <v>500</v>
      </c>
      <c r="F11" s="145"/>
      <c r="G11" s="310" t="s">
        <v>3581</v>
      </c>
      <c r="H11" s="311"/>
      <c r="I11" s="311"/>
      <c r="J11" s="311"/>
      <c r="K11" s="311"/>
      <c r="L11" s="311"/>
      <c r="M11" s="312"/>
      <c r="N11" s="197"/>
      <c r="O11" s="1073"/>
      <c r="P11" s="362" t="s">
        <v>3571</v>
      </c>
      <c r="Q11" s="363">
        <v>6</v>
      </c>
      <c r="R11" s="376">
        <v>0</v>
      </c>
      <c r="S11" s="145">
        <v>430</v>
      </c>
      <c r="T11" s="145"/>
      <c r="U11" s="310" t="s">
        <v>3582</v>
      </c>
      <c r="V11" s="311"/>
      <c r="W11" s="311"/>
      <c r="X11" s="311"/>
      <c r="Y11" s="311"/>
      <c r="Z11" s="311"/>
      <c r="AA11" s="312"/>
    </row>
    <row r="12" spans="1:27">
      <c r="A12" s="1073"/>
      <c r="B12" s="362" t="s">
        <v>3569</v>
      </c>
      <c r="C12" s="363">
        <v>7</v>
      </c>
      <c r="D12" s="376">
        <v>0</v>
      </c>
      <c r="E12" s="145">
        <v>660</v>
      </c>
      <c r="F12" s="145"/>
      <c r="G12" s="310" t="s">
        <v>3583</v>
      </c>
      <c r="H12" s="311"/>
      <c r="I12" s="311"/>
      <c r="J12" s="311"/>
      <c r="K12" s="311"/>
      <c r="L12" s="311"/>
      <c r="M12" s="312"/>
      <c r="N12" s="197"/>
      <c r="O12" s="1073"/>
      <c r="P12" s="362" t="s">
        <v>3571</v>
      </c>
      <c r="Q12" s="363">
        <v>7</v>
      </c>
      <c r="R12" s="376">
        <v>0</v>
      </c>
      <c r="S12" s="145">
        <v>570</v>
      </c>
      <c r="T12" s="145"/>
      <c r="U12" s="310" t="s">
        <v>3584</v>
      </c>
      <c r="V12" s="311"/>
      <c r="W12" s="311"/>
      <c r="X12" s="311"/>
      <c r="Y12" s="311"/>
      <c r="Z12" s="311"/>
      <c r="AA12" s="312"/>
    </row>
    <row r="13" spans="1:27">
      <c r="A13" s="1073"/>
      <c r="B13" s="362" t="s">
        <v>3569</v>
      </c>
      <c r="C13" s="363">
        <v>8</v>
      </c>
      <c r="D13" s="376">
        <v>0</v>
      </c>
      <c r="E13" s="145">
        <v>550</v>
      </c>
      <c r="F13" s="145"/>
      <c r="G13" s="310" t="s">
        <v>3585</v>
      </c>
      <c r="H13" s="311"/>
      <c r="I13" s="311"/>
      <c r="J13" s="311"/>
      <c r="K13" s="311"/>
      <c r="L13" s="311"/>
      <c r="M13" s="312"/>
      <c r="N13" s="197"/>
      <c r="O13" s="1073"/>
      <c r="P13" s="362" t="s">
        <v>3571</v>
      </c>
      <c r="Q13" s="363">
        <v>8</v>
      </c>
      <c r="R13" s="376">
        <v>0</v>
      </c>
      <c r="S13" s="145">
        <v>580</v>
      </c>
      <c r="T13" s="145"/>
      <c r="U13" s="310" t="s">
        <v>3586</v>
      </c>
      <c r="V13" s="311"/>
      <c r="W13" s="311"/>
      <c r="X13" s="311"/>
      <c r="Y13" s="311"/>
      <c r="Z13" s="311"/>
      <c r="AA13" s="312"/>
    </row>
    <row r="14" spans="1:27">
      <c r="A14" s="1073"/>
      <c r="B14" s="362" t="s">
        <v>3569</v>
      </c>
      <c r="C14" s="363">
        <v>9</v>
      </c>
      <c r="D14" s="376">
        <v>0</v>
      </c>
      <c r="E14" s="145">
        <v>330</v>
      </c>
      <c r="F14" s="145"/>
      <c r="G14" s="310" t="s">
        <v>3587</v>
      </c>
      <c r="H14" s="311"/>
      <c r="I14" s="311"/>
      <c r="J14" s="311"/>
      <c r="K14" s="311"/>
      <c r="L14" s="311"/>
      <c r="M14" s="312"/>
      <c r="N14" s="197"/>
      <c r="O14" s="1073"/>
      <c r="P14" s="362" t="s">
        <v>3571</v>
      </c>
      <c r="Q14" s="363">
        <v>9</v>
      </c>
      <c r="R14" s="376">
        <v>0</v>
      </c>
      <c r="S14" s="145">
        <v>800</v>
      </c>
      <c r="T14" s="145"/>
      <c r="U14" s="310" t="s">
        <v>3588</v>
      </c>
      <c r="V14" s="311"/>
      <c r="W14" s="311"/>
      <c r="X14" s="311"/>
      <c r="Y14" s="311"/>
      <c r="Z14" s="311"/>
      <c r="AA14" s="312"/>
    </row>
    <row r="15" spans="1:27">
      <c r="A15" s="1073"/>
      <c r="B15" s="362" t="s">
        <v>3569</v>
      </c>
      <c r="C15" s="363">
        <v>10</v>
      </c>
      <c r="D15" s="376">
        <v>0</v>
      </c>
      <c r="E15" s="145">
        <v>710</v>
      </c>
      <c r="F15" s="145"/>
      <c r="G15" s="310" t="s">
        <v>3589</v>
      </c>
      <c r="H15" s="311"/>
      <c r="I15" s="311"/>
      <c r="J15" s="311"/>
      <c r="K15" s="311"/>
      <c r="L15" s="311"/>
      <c r="M15" s="312"/>
      <c r="N15" s="197"/>
      <c r="O15" s="1073"/>
      <c r="P15" s="362" t="s">
        <v>3571</v>
      </c>
      <c r="Q15" s="363">
        <v>10</v>
      </c>
      <c r="R15" s="376">
        <v>0</v>
      </c>
      <c r="S15" s="145">
        <v>380</v>
      </c>
      <c r="T15" s="145"/>
      <c r="U15" s="310" t="s">
        <v>3590</v>
      </c>
      <c r="V15" s="311"/>
      <c r="W15" s="311"/>
      <c r="X15" s="311"/>
      <c r="Y15" s="311"/>
      <c r="Z15" s="311"/>
      <c r="AA15" s="312"/>
    </row>
    <row r="16" spans="1:27">
      <c r="A16" s="1073"/>
      <c r="B16" s="362" t="s">
        <v>3569</v>
      </c>
      <c r="C16" s="363">
        <v>11</v>
      </c>
      <c r="D16" s="376">
        <v>0</v>
      </c>
      <c r="E16" s="145">
        <v>440</v>
      </c>
      <c r="F16" s="145"/>
      <c r="G16" s="310" t="s">
        <v>3591</v>
      </c>
      <c r="H16" s="311"/>
      <c r="I16" s="311"/>
      <c r="J16" s="311"/>
      <c r="K16" s="311"/>
      <c r="L16" s="311"/>
      <c r="M16" s="312"/>
      <c r="N16" s="197"/>
      <c r="O16" s="1073"/>
      <c r="P16" s="362" t="s">
        <v>3571</v>
      </c>
      <c r="Q16" s="363">
        <v>11</v>
      </c>
      <c r="R16" s="376">
        <v>0</v>
      </c>
      <c r="S16" s="145">
        <v>400</v>
      </c>
      <c r="T16" s="145"/>
      <c r="U16" s="310" t="s">
        <v>3592</v>
      </c>
      <c r="V16" s="311"/>
      <c r="W16" s="311"/>
      <c r="X16" s="311"/>
      <c r="Y16" s="311"/>
      <c r="Z16" s="311"/>
      <c r="AA16" s="312"/>
    </row>
    <row r="17" spans="1:27">
      <c r="A17" s="1073"/>
      <c r="B17" s="362" t="s">
        <v>3569</v>
      </c>
      <c r="C17" s="363">
        <v>12</v>
      </c>
      <c r="D17" s="376">
        <v>0</v>
      </c>
      <c r="E17" s="145">
        <v>490</v>
      </c>
      <c r="F17" s="145"/>
      <c r="G17" s="310" t="s">
        <v>3593</v>
      </c>
      <c r="H17" s="311"/>
      <c r="I17" s="311"/>
      <c r="J17" s="311"/>
      <c r="K17" s="311"/>
      <c r="L17" s="311"/>
      <c r="M17" s="312"/>
      <c r="N17" s="197"/>
      <c r="O17" s="1073"/>
      <c r="P17" s="378"/>
      <c r="Q17" s="379"/>
      <c r="R17" s="355"/>
      <c r="S17" s="418"/>
      <c r="T17" s="176"/>
      <c r="U17" s="320"/>
      <c r="V17" s="321"/>
      <c r="W17" s="321"/>
      <c r="X17" s="321"/>
      <c r="Y17" s="321"/>
      <c r="Z17" s="321"/>
      <c r="AA17" s="322"/>
    </row>
    <row r="18" spans="1:27">
      <c r="A18" s="1073"/>
      <c r="B18" s="354" t="s">
        <v>3569</v>
      </c>
      <c r="C18" s="403">
        <v>13</v>
      </c>
      <c r="D18" s="404">
        <v>0</v>
      </c>
      <c r="E18" s="155">
        <v>610</v>
      </c>
      <c r="F18" s="155"/>
      <c r="G18" s="320" t="s">
        <v>3594</v>
      </c>
      <c r="H18" s="321"/>
      <c r="I18" s="321"/>
      <c r="J18" s="321"/>
      <c r="K18" s="321"/>
      <c r="L18" s="321"/>
      <c r="M18" s="322"/>
      <c r="N18" s="197"/>
      <c r="O18" s="1074"/>
      <c r="P18" s="371" t="s">
        <v>10</v>
      </c>
      <c r="Q18" s="372"/>
      <c r="R18" s="306"/>
      <c r="S18" s="419">
        <f>SUM(S6:S17)</f>
        <v>6340</v>
      </c>
      <c r="T18" s="148">
        <f>SUM(T6:T17)</f>
        <v>0</v>
      </c>
      <c r="U18" s="1315"/>
      <c r="V18" s="1099"/>
      <c r="W18" s="1099"/>
      <c r="X18" s="1099"/>
      <c r="Y18" s="1099"/>
      <c r="Z18" s="1099"/>
      <c r="AA18" s="1100"/>
    </row>
    <row r="19" spans="1:27">
      <c r="A19" s="1074"/>
      <c r="B19" s="371" t="s">
        <v>10</v>
      </c>
      <c r="C19" s="372"/>
      <c r="D19" s="335"/>
      <c r="E19" s="419">
        <f>SUM(E6:E18)</f>
        <v>6720</v>
      </c>
      <c r="F19" s="160">
        <f>SUM(F6:F18)</f>
        <v>0</v>
      </c>
      <c r="G19" s="1018"/>
      <c r="H19" s="1019"/>
      <c r="I19" s="1019"/>
      <c r="J19" s="1019"/>
      <c r="K19" s="1019"/>
      <c r="L19" s="1019"/>
      <c r="M19" s="1020"/>
      <c r="N19" s="197"/>
      <c r="O19" s="1072" t="s">
        <v>2352</v>
      </c>
      <c r="P19" s="359" t="s">
        <v>3595</v>
      </c>
      <c r="Q19" s="360">
        <v>1</v>
      </c>
      <c r="R19" s="375">
        <v>0</v>
      </c>
      <c r="S19" s="147">
        <v>480</v>
      </c>
      <c r="T19" s="147"/>
      <c r="U19" s="314" t="s">
        <v>3596</v>
      </c>
      <c r="V19" s="315"/>
      <c r="W19" s="315"/>
      <c r="X19" s="315"/>
      <c r="Y19" s="315"/>
      <c r="Z19" s="315"/>
      <c r="AA19" s="316"/>
    </row>
    <row r="20" spans="1:27">
      <c r="A20" s="1072" t="s">
        <v>2353</v>
      </c>
      <c r="B20" s="359" t="s">
        <v>3597</v>
      </c>
      <c r="C20" s="360">
        <v>1</v>
      </c>
      <c r="D20" s="375">
        <v>0</v>
      </c>
      <c r="E20" s="147">
        <v>460</v>
      </c>
      <c r="F20" s="147"/>
      <c r="G20" s="314" t="s">
        <v>3598</v>
      </c>
      <c r="H20" s="315"/>
      <c r="I20" s="315"/>
      <c r="J20" s="315"/>
      <c r="K20" s="315"/>
      <c r="L20" s="315"/>
      <c r="M20" s="316"/>
      <c r="N20" s="197"/>
      <c r="O20" s="1073"/>
      <c r="P20" s="362" t="s">
        <v>3595</v>
      </c>
      <c r="Q20" s="363">
        <v>2</v>
      </c>
      <c r="R20" s="376">
        <v>0</v>
      </c>
      <c r="S20" s="145">
        <v>480</v>
      </c>
      <c r="T20" s="145"/>
      <c r="U20" s="310" t="s">
        <v>3599</v>
      </c>
      <c r="V20" s="311"/>
      <c r="W20" s="311"/>
      <c r="X20" s="311"/>
      <c r="Y20" s="311"/>
      <c r="Z20" s="311"/>
      <c r="AA20" s="312"/>
    </row>
    <row r="21" spans="1:27">
      <c r="A21" s="1073"/>
      <c r="B21" s="362" t="s">
        <v>3597</v>
      </c>
      <c r="C21" s="363">
        <v>2</v>
      </c>
      <c r="D21" s="376">
        <v>0</v>
      </c>
      <c r="E21" s="145">
        <v>640</v>
      </c>
      <c r="F21" s="145"/>
      <c r="G21" s="310" t="s">
        <v>3600</v>
      </c>
      <c r="H21" s="311"/>
      <c r="I21" s="311"/>
      <c r="J21" s="311"/>
      <c r="K21" s="311"/>
      <c r="L21" s="311"/>
      <c r="M21" s="312"/>
      <c r="N21" s="197"/>
      <c r="O21" s="1073"/>
      <c r="P21" s="362" t="s">
        <v>3595</v>
      </c>
      <c r="Q21" s="363">
        <v>3</v>
      </c>
      <c r="R21" s="376">
        <v>0</v>
      </c>
      <c r="S21" s="145">
        <v>950</v>
      </c>
      <c r="T21" s="145"/>
      <c r="U21" s="310" t="s">
        <v>3601</v>
      </c>
      <c r="V21" s="311"/>
      <c r="W21" s="311"/>
      <c r="X21" s="311"/>
      <c r="Y21" s="311"/>
      <c r="Z21" s="311"/>
      <c r="AA21" s="312"/>
    </row>
    <row r="22" spans="1:27">
      <c r="A22" s="1073"/>
      <c r="B22" s="362" t="s">
        <v>3597</v>
      </c>
      <c r="C22" s="363">
        <v>3</v>
      </c>
      <c r="D22" s="376">
        <v>0</v>
      </c>
      <c r="E22" s="145">
        <v>830</v>
      </c>
      <c r="F22" s="145"/>
      <c r="G22" s="310" t="s">
        <v>3602</v>
      </c>
      <c r="H22" s="311"/>
      <c r="I22" s="311"/>
      <c r="J22" s="311"/>
      <c r="K22" s="311"/>
      <c r="L22" s="311"/>
      <c r="M22" s="312"/>
      <c r="N22" s="197"/>
      <c r="O22" s="1073"/>
      <c r="P22" s="362" t="s">
        <v>3595</v>
      </c>
      <c r="Q22" s="363">
        <v>4</v>
      </c>
      <c r="R22" s="376">
        <v>0</v>
      </c>
      <c r="S22" s="145">
        <v>350</v>
      </c>
      <c r="T22" s="145"/>
      <c r="U22" s="310" t="s">
        <v>3603</v>
      </c>
      <c r="V22" s="311"/>
      <c r="W22" s="311"/>
      <c r="X22" s="311"/>
      <c r="Y22" s="311"/>
      <c r="Z22" s="311"/>
      <c r="AA22" s="312"/>
    </row>
    <row r="23" spans="1:27">
      <c r="A23" s="1073"/>
      <c r="B23" s="362" t="s">
        <v>3597</v>
      </c>
      <c r="C23" s="363">
        <v>4</v>
      </c>
      <c r="D23" s="376">
        <v>0</v>
      </c>
      <c r="E23" s="145">
        <v>920</v>
      </c>
      <c r="F23" s="145"/>
      <c r="G23" s="310" t="s">
        <v>3604</v>
      </c>
      <c r="H23" s="311"/>
      <c r="I23" s="311"/>
      <c r="J23" s="311"/>
      <c r="K23" s="311"/>
      <c r="L23" s="311"/>
      <c r="M23" s="312"/>
      <c r="N23" s="197"/>
      <c r="O23" s="1073"/>
      <c r="P23" s="362" t="s">
        <v>3595</v>
      </c>
      <c r="Q23" s="363">
        <v>5</v>
      </c>
      <c r="R23" s="376">
        <v>0</v>
      </c>
      <c r="S23" s="145">
        <v>360</v>
      </c>
      <c r="T23" s="145"/>
      <c r="U23" s="310" t="s">
        <v>3605</v>
      </c>
      <c r="V23" s="311"/>
      <c r="W23" s="311"/>
      <c r="X23" s="311"/>
      <c r="Y23" s="311"/>
      <c r="Z23" s="311"/>
      <c r="AA23" s="312"/>
    </row>
    <row r="24" spans="1:27">
      <c r="A24" s="1073"/>
      <c r="B24" s="362" t="s">
        <v>3597</v>
      </c>
      <c r="C24" s="363">
        <v>5</v>
      </c>
      <c r="D24" s="376">
        <v>0</v>
      </c>
      <c r="E24" s="145">
        <v>590</v>
      </c>
      <c r="F24" s="145"/>
      <c r="G24" s="310" t="s">
        <v>3606</v>
      </c>
      <c r="H24" s="311"/>
      <c r="I24" s="311"/>
      <c r="J24" s="311"/>
      <c r="K24" s="311"/>
      <c r="L24" s="311"/>
      <c r="M24" s="312"/>
      <c r="N24" s="197"/>
      <c r="O24" s="1073"/>
      <c r="P24" s="362" t="s">
        <v>3595</v>
      </c>
      <c r="Q24" s="363">
        <v>6</v>
      </c>
      <c r="R24" s="376">
        <v>0</v>
      </c>
      <c r="S24" s="145">
        <v>490</v>
      </c>
      <c r="T24" s="145"/>
      <c r="U24" s="310" t="s">
        <v>3607</v>
      </c>
      <c r="V24" s="311"/>
      <c r="W24" s="311"/>
      <c r="X24" s="311"/>
      <c r="Y24" s="311"/>
      <c r="Z24" s="311"/>
      <c r="AA24" s="312"/>
    </row>
    <row r="25" spans="1:27">
      <c r="A25" s="1073"/>
      <c r="B25" s="362" t="s">
        <v>3597</v>
      </c>
      <c r="C25" s="363">
        <v>6</v>
      </c>
      <c r="D25" s="376">
        <v>0</v>
      </c>
      <c r="E25" s="145">
        <v>750</v>
      </c>
      <c r="F25" s="145"/>
      <c r="G25" s="310" t="s">
        <v>3608</v>
      </c>
      <c r="H25" s="311"/>
      <c r="I25" s="311"/>
      <c r="J25" s="311"/>
      <c r="K25" s="311"/>
      <c r="L25" s="311"/>
      <c r="M25" s="312"/>
      <c r="N25" s="197"/>
      <c r="O25" s="1073"/>
      <c r="P25" s="362" t="s">
        <v>3595</v>
      </c>
      <c r="Q25" s="363">
        <v>7</v>
      </c>
      <c r="R25" s="376">
        <v>0</v>
      </c>
      <c r="S25" s="145">
        <v>540</v>
      </c>
      <c r="T25" s="145"/>
      <c r="U25" s="310" t="s">
        <v>3609</v>
      </c>
      <c r="V25" s="311"/>
      <c r="W25" s="311"/>
      <c r="X25" s="311"/>
      <c r="Y25" s="311"/>
      <c r="Z25" s="311"/>
      <c r="AA25" s="312"/>
    </row>
    <row r="26" spans="1:27">
      <c r="A26" s="1073"/>
      <c r="B26" s="362" t="s">
        <v>3597</v>
      </c>
      <c r="C26" s="363">
        <v>7</v>
      </c>
      <c r="D26" s="376">
        <v>0</v>
      </c>
      <c r="E26" s="145">
        <v>450</v>
      </c>
      <c r="F26" s="145"/>
      <c r="G26" s="310" t="s">
        <v>3610</v>
      </c>
      <c r="H26" s="311"/>
      <c r="I26" s="311"/>
      <c r="J26" s="311"/>
      <c r="K26" s="311"/>
      <c r="L26" s="311"/>
      <c r="M26" s="312"/>
      <c r="N26" s="197"/>
      <c r="O26" s="1073"/>
      <c r="P26" s="362" t="s">
        <v>3595</v>
      </c>
      <c r="Q26" s="363">
        <v>8</v>
      </c>
      <c r="R26" s="376">
        <v>0</v>
      </c>
      <c r="S26" s="145">
        <v>450</v>
      </c>
      <c r="T26" s="145"/>
      <c r="U26" s="310" t="s">
        <v>3611</v>
      </c>
      <c r="V26" s="311"/>
      <c r="W26" s="311"/>
      <c r="X26" s="311"/>
      <c r="Y26" s="311"/>
      <c r="Z26" s="311"/>
      <c r="AA26" s="312"/>
    </row>
    <row r="27" spans="1:27">
      <c r="A27" s="1073"/>
      <c r="B27" s="362" t="s">
        <v>3597</v>
      </c>
      <c r="C27" s="363">
        <v>8</v>
      </c>
      <c r="D27" s="376">
        <v>0</v>
      </c>
      <c r="E27" s="145">
        <v>620</v>
      </c>
      <c r="F27" s="145"/>
      <c r="G27" s="310" t="s">
        <v>3612</v>
      </c>
      <c r="H27" s="311"/>
      <c r="I27" s="311"/>
      <c r="J27" s="311"/>
      <c r="K27" s="311"/>
      <c r="L27" s="311"/>
      <c r="M27" s="312"/>
      <c r="N27" s="197"/>
      <c r="O27" s="1073"/>
      <c r="P27" s="362" t="s">
        <v>3595</v>
      </c>
      <c r="Q27" s="363">
        <v>9</v>
      </c>
      <c r="R27" s="376">
        <v>0</v>
      </c>
      <c r="S27" s="145">
        <v>490</v>
      </c>
      <c r="T27" s="145"/>
      <c r="U27" s="310" t="s">
        <v>3613</v>
      </c>
      <c r="V27" s="311"/>
      <c r="W27" s="311"/>
      <c r="X27" s="311"/>
      <c r="Y27" s="311"/>
      <c r="Z27" s="311"/>
      <c r="AA27" s="312"/>
    </row>
    <row r="28" spans="1:27">
      <c r="A28" s="1073"/>
      <c r="B28" s="362" t="s">
        <v>3597</v>
      </c>
      <c r="C28" s="363">
        <v>9</v>
      </c>
      <c r="D28" s="376">
        <v>0</v>
      </c>
      <c r="E28" s="145">
        <v>670</v>
      </c>
      <c r="F28" s="145"/>
      <c r="G28" s="310" t="s">
        <v>3614</v>
      </c>
      <c r="H28" s="311"/>
      <c r="I28" s="311"/>
      <c r="J28" s="311"/>
      <c r="K28" s="311"/>
      <c r="L28" s="311"/>
      <c r="M28" s="312"/>
      <c r="N28" s="197"/>
      <c r="O28" s="1073"/>
      <c r="P28" s="362" t="s">
        <v>3595</v>
      </c>
      <c r="Q28" s="363">
        <v>10</v>
      </c>
      <c r="R28" s="376">
        <v>0</v>
      </c>
      <c r="S28" s="145">
        <v>400</v>
      </c>
      <c r="T28" s="145"/>
      <c r="U28" s="310" t="s">
        <v>3615</v>
      </c>
      <c r="V28" s="311"/>
      <c r="W28" s="311"/>
      <c r="X28" s="311"/>
      <c r="Y28" s="311"/>
      <c r="Z28" s="311"/>
      <c r="AA28" s="312"/>
    </row>
    <row r="29" spans="1:27">
      <c r="A29" s="1073"/>
      <c r="B29" s="71" t="s">
        <v>3597</v>
      </c>
      <c r="C29" s="72">
        <v>10</v>
      </c>
      <c r="D29" s="377">
        <v>0</v>
      </c>
      <c r="E29" s="155">
        <v>640</v>
      </c>
      <c r="F29" s="155"/>
      <c r="G29" s="320" t="s">
        <v>3616</v>
      </c>
      <c r="H29" s="321"/>
      <c r="I29" s="321"/>
      <c r="J29" s="321"/>
      <c r="K29" s="321"/>
      <c r="L29" s="321"/>
      <c r="M29" s="322"/>
      <c r="N29" s="197"/>
      <c r="O29" s="1073"/>
      <c r="P29" s="362" t="s">
        <v>3595</v>
      </c>
      <c r="Q29" s="363">
        <v>11</v>
      </c>
      <c r="R29" s="376">
        <v>0</v>
      </c>
      <c r="S29" s="145">
        <v>660</v>
      </c>
      <c r="T29" s="145"/>
      <c r="U29" s="310" t="s">
        <v>3617</v>
      </c>
      <c r="V29" s="311"/>
      <c r="W29" s="311"/>
      <c r="X29" s="311"/>
      <c r="Y29" s="311"/>
      <c r="Z29" s="311"/>
      <c r="AA29" s="312"/>
    </row>
    <row r="30" spans="1:27">
      <c r="A30" s="1074"/>
      <c r="B30" s="371" t="s">
        <v>10</v>
      </c>
      <c r="C30" s="372"/>
      <c r="D30" s="306"/>
      <c r="E30" s="419">
        <f>SUM(E20:E29)</f>
        <v>6570</v>
      </c>
      <c r="F30" s="148">
        <f>SUM(F20:F29)</f>
        <v>0</v>
      </c>
      <c r="G30" s="1018"/>
      <c r="H30" s="1019"/>
      <c r="I30" s="1019"/>
      <c r="J30" s="1019"/>
      <c r="K30" s="1019"/>
      <c r="L30" s="1019"/>
      <c r="M30" s="1020"/>
      <c r="N30" s="197"/>
      <c r="O30" s="1073"/>
      <c r="P30" s="71" t="s">
        <v>3595</v>
      </c>
      <c r="Q30" s="72">
        <v>12</v>
      </c>
      <c r="R30" s="377">
        <v>0</v>
      </c>
      <c r="S30" s="155">
        <v>610</v>
      </c>
      <c r="T30" s="155"/>
      <c r="U30" s="320" t="s">
        <v>3618</v>
      </c>
      <c r="V30" s="321"/>
      <c r="W30" s="321"/>
      <c r="X30" s="321"/>
      <c r="Y30" s="321"/>
      <c r="Z30" s="321"/>
      <c r="AA30" s="322"/>
    </row>
    <row r="31" spans="1:27">
      <c r="A31" s="1072" t="s">
        <v>2354</v>
      </c>
      <c r="B31" s="359" t="s">
        <v>3619</v>
      </c>
      <c r="C31" s="360">
        <v>1</v>
      </c>
      <c r="D31" s="375">
        <v>0</v>
      </c>
      <c r="E31" s="147">
        <v>690</v>
      </c>
      <c r="F31" s="147"/>
      <c r="G31" s="314" t="s">
        <v>3620</v>
      </c>
      <c r="H31" s="315"/>
      <c r="I31" s="315"/>
      <c r="J31" s="315"/>
      <c r="K31" s="315"/>
      <c r="L31" s="315"/>
      <c r="M31" s="316"/>
      <c r="N31" s="197"/>
      <c r="O31" s="1074"/>
      <c r="P31" s="371" t="s">
        <v>3191</v>
      </c>
      <c r="Q31" s="372"/>
      <c r="R31" s="306"/>
      <c r="S31" s="419">
        <f>SUM(S19:S30)</f>
        <v>6260</v>
      </c>
      <c r="T31" s="148">
        <f>SUM(T19:T30)</f>
        <v>0</v>
      </c>
      <c r="U31" s="1033"/>
      <c r="V31" s="1034"/>
      <c r="W31" s="1034"/>
      <c r="X31" s="1034"/>
      <c r="Y31" s="1034"/>
      <c r="Z31" s="1034"/>
      <c r="AA31" s="1035"/>
    </row>
    <row r="32" spans="1:27">
      <c r="A32" s="1073"/>
      <c r="B32" s="362" t="s">
        <v>3619</v>
      </c>
      <c r="C32" s="363">
        <v>2</v>
      </c>
      <c r="D32" s="376">
        <v>0</v>
      </c>
      <c r="E32" s="145">
        <v>640</v>
      </c>
      <c r="F32" s="145"/>
      <c r="G32" s="310" t="s">
        <v>3621</v>
      </c>
      <c r="H32" s="311"/>
      <c r="I32" s="311"/>
      <c r="J32" s="311"/>
      <c r="K32" s="311"/>
      <c r="L32" s="311"/>
      <c r="M32" s="312"/>
      <c r="N32" s="197"/>
      <c r="O32" s="1072" t="s">
        <v>2355</v>
      </c>
      <c r="P32" s="359" t="s">
        <v>3622</v>
      </c>
      <c r="Q32" s="360">
        <v>1</v>
      </c>
      <c r="R32" s="375">
        <v>0</v>
      </c>
      <c r="S32" s="147">
        <v>680</v>
      </c>
      <c r="T32" s="147"/>
      <c r="U32" s="314" t="s">
        <v>3623</v>
      </c>
      <c r="V32" s="315"/>
      <c r="W32" s="315"/>
      <c r="X32" s="315"/>
      <c r="Y32" s="315"/>
      <c r="Z32" s="315"/>
      <c r="AA32" s="316"/>
    </row>
    <row r="33" spans="1:27">
      <c r="A33" s="1073"/>
      <c r="B33" s="362" t="s">
        <v>3619</v>
      </c>
      <c r="C33" s="363">
        <v>3</v>
      </c>
      <c r="D33" s="376">
        <v>0</v>
      </c>
      <c r="E33" s="145">
        <v>420</v>
      </c>
      <c r="F33" s="145"/>
      <c r="G33" s="310" t="s">
        <v>3624</v>
      </c>
      <c r="H33" s="311"/>
      <c r="I33" s="311"/>
      <c r="J33" s="311"/>
      <c r="K33" s="311"/>
      <c r="L33" s="311"/>
      <c r="M33" s="312"/>
      <c r="N33" s="197"/>
      <c r="O33" s="1073"/>
      <c r="P33" s="362" t="s">
        <v>3622</v>
      </c>
      <c r="Q33" s="363">
        <v>2</v>
      </c>
      <c r="R33" s="376">
        <v>0</v>
      </c>
      <c r="S33" s="145">
        <v>420</v>
      </c>
      <c r="T33" s="145"/>
      <c r="U33" s="310" t="s">
        <v>3625</v>
      </c>
      <c r="V33" s="311"/>
      <c r="W33" s="311"/>
      <c r="X33" s="311"/>
      <c r="Y33" s="311"/>
      <c r="Z33" s="311"/>
      <c r="AA33" s="312"/>
    </row>
    <row r="34" spans="1:27">
      <c r="A34" s="1073"/>
      <c r="B34" s="362" t="s">
        <v>3619</v>
      </c>
      <c r="C34" s="363">
        <v>4</v>
      </c>
      <c r="D34" s="376">
        <v>0</v>
      </c>
      <c r="E34" s="145">
        <v>420</v>
      </c>
      <c r="F34" s="145"/>
      <c r="G34" s="310" t="s">
        <v>3626</v>
      </c>
      <c r="H34" s="311"/>
      <c r="I34" s="311"/>
      <c r="J34" s="311"/>
      <c r="K34" s="311"/>
      <c r="L34" s="311"/>
      <c r="M34" s="312"/>
      <c r="N34" s="197"/>
      <c r="O34" s="1073"/>
      <c r="P34" s="362" t="s">
        <v>3622</v>
      </c>
      <c r="Q34" s="363">
        <v>3</v>
      </c>
      <c r="R34" s="376">
        <v>0</v>
      </c>
      <c r="S34" s="145">
        <v>540</v>
      </c>
      <c r="T34" s="145"/>
      <c r="U34" s="310" t="s">
        <v>3627</v>
      </c>
      <c r="V34" s="311"/>
      <c r="W34" s="311"/>
      <c r="X34" s="311"/>
      <c r="Y34" s="311"/>
      <c r="Z34" s="311"/>
      <c r="AA34" s="312"/>
    </row>
    <row r="35" spans="1:27">
      <c r="A35" s="1073"/>
      <c r="B35" s="362" t="s">
        <v>3619</v>
      </c>
      <c r="C35" s="363">
        <v>5</v>
      </c>
      <c r="D35" s="376">
        <v>0</v>
      </c>
      <c r="E35" s="145">
        <v>380</v>
      </c>
      <c r="F35" s="145"/>
      <c r="G35" s="310" t="s">
        <v>3628</v>
      </c>
      <c r="H35" s="311"/>
      <c r="I35" s="311"/>
      <c r="J35" s="311"/>
      <c r="K35" s="311"/>
      <c r="L35" s="311"/>
      <c r="M35" s="312"/>
      <c r="N35" s="197"/>
      <c r="O35" s="1073"/>
      <c r="P35" s="362" t="s">
        <v>3622</v>
      </c>
      <c r="Q35" s="363">
        <v>4</v>
      </c>
      <c r="R35" s="376">
        <v>0</v>
      </c>
      <c r="S35" s="145">
        <v>550</v>
      </c>
      <c r="T35" s="145"/>
      <c r="U35" s="310" t="s">
        <v>3629</v>
      </c>
      <c r="V35" s="311"/>
      <c r="W35" s="311"/>
      <c r="X35" s="311"/>
      <c r="Y35" s="311"/>
      <c r="Z35" s="311"/>
      <c r="AA35" s="312"/>
    </row>
    <row r="36" spans="1:27">
      <c r="A36" s="1073"/>
      <c r="B36" s="362" t="s">
        <v>3619</v>
      </c>
      <c r="C36" s="363">
        <v>6</v>
      </c>
      <c r="D36" s="376">
        <v>0</v>
      </c>
      <c r="E36" s="145">
        <v>670</v>
      </c>
      <c r="F36" s="145"/>
      <c r="G36" s="310" t="s">
        <v>3630</v>
      </c>
      <c r="H36" s="311"/>
      <c r="I36" s="311"/>
      <c r="J36" s="311"/>
      <c r="K36" s="311"/>
      <c r="L36" s="311"/>
      <c r="M36" s="312"/>
      <c r="N36" s="197"/>
      <c r="O36" s="1073"/>
      <c r="P36" s="362" t="s">
        <v>3622</v>
      </c>
      <c r="Q36" s="363">
        <v>5</v>
      </c>
      <c r="R36" s="376">
        <v>0</v>
      </c>
      <c r="S36" s="145">
        <v>300</v>
      </c>
      <c r="T36" s="145"/>
      <c r="U36" s="310" t="s">
        <v>3631</v>
      </c>
      <c r="V36" s="311"/>
      <c r="W36" s="311"/>
      <c r="X36" s="311"/>
      <c r="Y36" s="311"/>
      <c r="Z36" s="311"/>
      <c r="AA36" s="312"/>
    </row>
    <row r="37" spans="1:27">
      <c r="A37" s="1073"/>
      <c r="B37" s="362" t="s">
        <v>3619</v>
      </c>
      <c r="C37" s="363">
        <v>7</v>
      </c>
      <c r="D37" s="376">
        <v>0</v>
      </c>
      <c r="E37" s="145">
        <v>390</v>
      </c>
      <c r="F37" s="145"/>
      <c r="G37" s="310" t="s">
        <v>3632</v>
      </c>
      <c r="H37" s="311"/>
      <c r="I37" s="311"/>
      <c r="J37" s="311"/>
      <c r="K37" s="311"/>
      <c r="L37" s="311"/>
      <c r="M37" s="312"/>
      <c r="N37" s="197"/>
      <c r="O37" s="1073"/>
      <c r="P37" s="362" t="s">
        <v>3622</v>
      </c>
      <c r="Q37" s="363">
        <v>6</v>
      </c>
      <c r="R37" s="376">
        <v>0</v>
      </c>
      <c r="S37" s="145">
        <v>430</v>
      </c>
      <c r="T37" s="145"/>
      <c r="U37" s="310" t="s">
        <v>3633</v>
      </c>
      <c r="V37" s="311"/>
      <c r="W37" s="311"/>
      <c r="X37" s="311"/>
      <c r="Y37" s="311"/>
      <c r="Z37" s="311"/>
      <c r="AA37" s="312"/>
    </row>
    <row r="38" spans="1:27">
      <c r="A38" s="1073"/>
      <c r="B38" s="362" t="s">
        <v>3619</v>
      </c>
      <c r="C38" s="363">
        <v>8</v>
      </c>
      <c r="D38" s="376">
        <v>0</v>
      </c>
      <c r="E38" s="145">
        <v>420</v>
      </c>
      <c r="F38" s="145"/>
      <c r="G38" s="310" t="s">
        <v>3634</v>
      </c>
      <c r="H38" s="311"/>
      <c r="I38" s="311"/>
      <c r="J38" s="311"/>
      <c r="K38" s="311"/>
      <c r="L38" s="311"/>
      <c r="M38" s="312"/>
      <c r="N38" s="197"/>
      <c r="O38" s="1073"/>
      <c r="P38" s="362" t="s">
        <v>3622</v>
      </c>
      <c r="Q38" s="363">
        <v>7</v>
      </c>
      <c r="R38" s="376">
        <v>0</v>
      </c>
      <c r="S38" s="145">
        <v>390</v>
      </c>
      <c r="T38" s="145"/>
      <c r="U38" s="310" t="s">
        <v>3635</v>
      </c>
      <c r="V38" s="311"/>
      <c r="W38" s="311"/>
      <c r="X38" s="311"/>
      <c r="Y38" s="311"/>
      <c r="Z38" s="311"/>
      <c r="AA38" s="312"/>
    </row>
    <row r="39" spans="1:27">
      <c r="A39" s="1073"/>
      <c r="B39" s="362" t="s">
        <v>3619</v>
      </c>
      <c r="C39" s="363">
        <v>9</v>
      </c>
      <c r="D39" s="376">
        <v>0</v>
      </c>
      <c r="E39" s="145">
        <v>370</v>
      </c>
      <c r="F39" s="145"/>
      <c r="G39" s="310" t="s">
        <v>3636</v>
      </c>
      <c r="H39" s="311"/>
      <c r="I39" s="311"/>
      <c r="J39" s="311"/>
      <c r="K39" s="311"/>
      <c r="L39" s="311"/>
      <c r="M39" s="312"/>
      <c r="N39" s="197"/>
      <c r="O39" s="1073"/>
      <c r="P39" s="362" t="s">
        <v>3622</v>
      </c>
      <c r="Q39" s="363">
        <v>8</v>
      </c>
      <c r="R39" s="376">
        <v>0</v>
      </c>
      <c r="S39" s="145">
        <v>480</v>
      </c>
      <c r="T39" s="145"/>
      <c r="U39" s="310" t="s">
        <v>3637</v>
      </c>
      <c r="V39" s="311"/>
      <c r="W39" s="311"/>
      <c r="X39" s="311"/>
      <c r="Y39" s="311"/>
      <c r="Z39" s="311"/>
      <c r="AA39" s="312"/>
    </row>
    <row r="40" spans="1:27">
      <c r="A40" s="1073"/>
      <c r="B40" s="362" t="s">
        <v>3619</v>
      </c>
      <c r="C40" s="363">
        <v>10</v>
      </c>
      <c r="D40" s="376">
        <v>0</v>
      </c>
      <c r="E40" s="145">
        <v>410</v>
      </c>
      <c r="F40" s="145"/>
      <c r="G40" s="310" t="s">
        <v>3638</v>
      </c>
      <c r="H40" s="311"/>
      <c r="I40" s="311"/>
      <c r="J40" s="311"/>
      <c r="K40" s="311"/>
      <c r="L40" s="311"/>
      <c r="M40" s="312"/>
      <c r="N40" s="197"/>
      <c r="O40" s="1073"/>
      <c r="P40" s="362" t="s">
        <v>3622</v>
      </c>
      <c r="Q40" s="363">
        <v>9</v>
      </c>
      <c r="R40" s="376">
        <v>0</v>
      </c>
      <c r="S40" s="145">
        <v>430</v>
      </c>
      <c r="T40" s="145"/>
      <c r="U40" s="310" t="s">
        <v>2356</v>
      </c>
      <c r="V40" s="311"/>
      <c r="W40" s="311"/>
      <c r="X40" s="311"/>
      <c r="Y40" s="311"/>
      <c r="Z40" s="311"/>
      <c r="AA40" s="312"/>
    </row>
    <row r="41" spans="1:27">
      <c r="A41" s="1073"/>
      <c r="B41" s="362" t="s">
        <v>3619</v>
      </c>
      <c r="C41" s="363">
        <v>11</v>
      </c>
      <c r="D41" s="376">
        <v>0</v>
      </c>
      <c r="E41" s="145">
        <v>410</v>
      </c>
      <c r="F41" s="145"/>
      <c r="G41" s="310" t="s">
        <v>3639</v>
      </c>
      <c r="H41" s="311"/>
      <c r="I41" s="311"/>
      <c r="J41" s="311"/>
      <c r="K41" s="311"/>
      <c r="L41" s="311"/>
      <c r="M41" s="312"/>
      <c r="N41" s="197"/>
      <c r="O41" s="1073"/>
      <c r="P41" s="309" t="s">
        <v>3622</v>
      </c>
      <c r="Q41" s="363">
        <v>10</v>
      </c>
      <c r="R41" s="376">
        <v>0</v>
      </c>
      <c r="S41" s="145">
        <v>640</v>
      </c>
      <c r="T41" s="145"/>
      <c r="U41" s="310" t="s">
        <v>3640</v>
      </c>
      <c r="V41" s="311"/>
      <c r="W41" s="311"/>
      <c r="X41" s="311"/>
      <c r="Y41" s="311"/>
      <c r="Z41" s="311"/>
      <c r="AA41" s="312"/>
    </row>
    <row r="42" spans="1:27">
      <c r="A42" s="1073"/>
      <c r="B42" s="71" t="s">
        <v>3619</v>
      </c>
      <c r="C42" s="72">
        <v>12</v>
      </c>
      <c r="D42" s="377">
        <v>0</v>
      </c>
      <c r="E42" s="155">
        <v>360</v>
      </c>
      <c r="F42" s="155"/>
      <c r="G42" s="320" t="s">
        <v>3641</v>
      </c>
      <c r="H42" s="321"/>
      <c r="I42" s="321"/>
      <c r="J42" s="321"/>
      <c r="K42" s="321"/>
      <c r="L42" s="321"/>
      <c r="M42" s="322"/>
      <c r="N42" s="197"/>
      <c r="O42" s="1073"/>
      <c r="P42" s="309" t="s">
        <v>3622</v>
      </c>
      <c r="Q42" s="363">
        <v>11</v>
      </c>
      <c r="R42" s="376">
        <v>0</v>
      </c>
      <c r="S42" s="145">
        <v>540</v>
      </c>
      <c r="T42" s="145"/>
      <c r="U42" s="310" t="s">
        <v>3642</v>
      </c>
      <c r="V42" s="311"/>
      <c r="W42" s="311"/>
      <c r="X42" s="311"/>
      <c r="Y42" s="311"/>
      <c r="Z42" s="311"/>
      <c r="AA42" s="312"/>
    </row>
    <row r="43" spans="1:27">
      <c r="A43" s="1074"/>
      <c r="B43" s="371" t="s">
        <v>10</v>
      </c>
      <c r="C43" s="372"/>
      <c r="D43" s="306"/>
      <c r="E43" s="419">
        <f>SUM(E31:E42)</f>
        <v>5580</v>
      </c>
      <c r="F43" s="148">
        <f>SUM(F31:F42)</f>
        <v>0</v>
      </c>
      <c r="G43" s="1018"/>
      <c r="H43" s="1019"/>
      <c r="I43" s="1019"/>
      <c r="J43" s="1019"/>
      <c r="K43" s="1019"/>
      <c r="L43" s="1019"/>
      <c r="M43" s="1020"/>
      <c r="N43" s="197"/>
      <c r="O43" s="1073"/>
      <c r="P43" s="309" t="s">
        <v>3622</v>
      </c>
      <c r="Q43" s="363">
        <v>12</v>
      </c>
      <c r="R43" s="376">
        <v>0</v>
      </c>
      <c r="S43" s="145">
        <v>440</v>
      </c>
      <c r="T43" s="145"/>
      <c r="U43" s="310" t="s">
        <v>2357</v>
      </c>
      <c r="V43" s="311"/>
      <c r="W43" s="311"/>
      <c r="X43" s="311"/>
      <c r="Y43" s="311"/>
      <c r="Z43" s="311"/>
      <c r="AA43" s="312"/>
    </row>
    <row r="44" spans="1:27">
      <c r="A44" s="1072" t="s">
        <v>2358</v>
      </c>
      <c r="B44" s="359" t="s">
        <v>3643</v>
      </c>
      <c r="C44" s="360">
        <v>1</v>
      </c>
      <c r="D44" s="375">
        <v>0</v>
      </c>
      <c r="E44" s="147">
        <v>530</v>
      </c>
      <c r="F44" s="147"/>
      <c r="G44" s="314" t="s">
        <v>3644</v>
      </c>
      <c r="H44" s="315"/>
      <c r="I44" s="315"/>
      <c r="J44" s="315"/>
      <c r="K44" s="315"/>
      <c r="L44" s="315"/>
      <c r="M44" s="316"/>
      <c r="N44" s="197"/>
      <c r="O44" s="1073"/>
      <c r="P44" s="362" t="s">
        <v>3622</v>
      </c>
      <c r="Q44" s="363">
        <v>13</v>
      </c>
      <c r="R44" s="376">
        <v>0</v>
      </c>
      <c r="S44" s="145">
        <v>350</v>
      </c>
      <c r="T44" s="145"/>
      <c r="U44" s="310" t="s">
        <v>3645</v>
      </c>
      <c r="V44" s="311"/>
      <c r="W44" s="311"/>
      <c r="X44" s="311"/>
      <c r="Y44" s="311"/>
      <c r="Z44" s="311"/>
      <c r="AA44" s="312"/>
    </row>
    <row r="45" spans="1:27">
      <c r="A45" s="1073"/>
      <c r="B45" s="362" t="s">
        <v>3643</v>
      </c>
      <c r="C45" s="363">
        <v>2</v>
      </c>
      <c r="D45" s="376">
        <v>0</v>
      </c>
      <c r="E45" s="145">
        <v>580</v>
      </c>
      <c r="F45" s="145"/>
      <c r="G45" s="310" t="s">
        <v>3646</v>
      </c>
      <c r="H45" s="311"/>
      <c r="I45" s="311"/>
      <c r="J45" s="311"/>
      <c r="K45" s="311"/>
      <c r="L45" s="311"/>
      <c r="M45" s="312"/>
      <c r="N45" s="197"/>
      <c r="O45" s="1073"/>
      <c r="P45" s="362" t="s">
        <v>3622</v>
      </c>
      <c r="Q45" s="363">
        <v>14</v>
      </c>
      <c r="R45" s="376">
        <v>0</v>
      </c>
      <c r="S45" s="145">
        <v>550</v>
      </c>
      <c r="T45" s="145"/>
      <c r="U45" s="310" t="s">
        <v>3647</v>
      </c>
      <c r="V45" s="311"/>
      <c r="W45" s="311"/>
      <c r="X45" s="311"/>
      <c r="Y45" s="311"/>
      <c r="Z45" s="311"/>
      <c r="AA45" s="312"/>
    </row>
    <row r="46" spans="1:27">
      <c r="A46" s="1073"/>
      <c r="B46" s="362" t="s">
        <v>3643</v>
      </c>
      <c r="C46" s="363">
        <v>3</v>
      </c>
      <c r="D46" s="376">
        <v>0</v>
      </c>
      <c r="E46" s="145">
        <v>480</v>
      </c>
      <c r="F46" s="145"/>
      <c r="G46" s="310" t="s">
        <v>3648</v>
      </c>
      <c r="H46" s="311"/>
      <c r="I46" s="311"/>
      <c r="J46" s="311"/>
      <c r="K46" s="311"/>
      <c r="L46" s="311"/>
      <c r="M46" s="312"/>
      <c r="N46" s="197"/>
      <c r="O46" s="1073"/>
      <c r="P46" s="362"/>
      <c r="Q46" s="363"/>
      <c r="R46" s="376"/>
      <c r="S46" s="410"/>
      <c r="T46" s="145"/>
      <c r="U46" s="310"/>
      <c r="V46" s="311"/>
      <c r="W46" s="311"/>
      <c r="X46" s="311"/>
      <c r="Y46" s="311"/>
      <c r="Z46" s="311"/>
      <c r="AA46" s="312"/>
    </row>
    <row r="47" spans="1:27">
      <c r="A47" s="1073"/>
      <c r="B47" s="362" t="s">
        <v>3643</v>
      </c>
      <c r="C47" s="363">
        <v>4</v>
      </c>
      <c r="D47" s="376">
        <v>0</v>
      </c>
      <c r="E47" s="145">
        <v>400</v>
      </c>
      <c r="F47" s="145"/>
      <c r="G47" s="310" t="s">
        <v>3649</v>
      </c>
      <c r="H47" s="311"/>
      <c r="I47" s="311"/>
      <c r="J47" s="311"/>
      <c r="K47" s="311"/>
      <c r="L47" s="311"/>
      <c r="M47" s="312"/>
      <c r="N47" s="197"/>
      <c r="O47" s="1073"/>
      <c r="P47" s="71"/>
      <c r="Q47" s="72"/>
      <c r="R47" s="377"/>
      <c r="S47" s="418"/>
      <c r="T47" s="155"/>
      <c r="U47" s="320"/>
      <c r="V47" s="321"/>
      <c r="W47" s="321"/>
      <c r="X47" s="321"/>
      <c r="Y47" s="321"/>
      <c r="Z47" s="321"/>
      <c r="AA47" s="322"/>
    </row>
    <row r="48" spans="1:27">
      <c r="A48" s="1073"/>
      <c r="B48" s="362" t="s">
        <v>3643</v>
      </c>
      <c r="C48" s="363">
        <v>5</v>
      </c>
      <c r="D48" s="376">
        <v>0</v>
      </c>
      <c r="E48" s="145">
        <v>600</v>
      </c>
      <c r="F48" s="145"/>
      <c r="G48" s="310" t="s">
        <v>3650</v>
      </c>
      <c r="H48" s="311"/>
      <c r="I48" s="311"/>
      <c r="J48" s="311"/>
      <c r="K48" s="311"/>
      <c r="L48" s="311"/>
      <c r="M48" s="312"/>
      <c r="N48" s="197"/>
      <c r="O48" s="1074"/>
      <c r="P48" s="371" t="s">
        <v>10</v>
      </c>
      <c r="Q48" s="372"/>
      <c r="R48" s="306"/>
      <c r="S48" s="419">
        <f>SUM(S32:S47)</f>
        <v>6740</v>
      </c>
      <c r="T48" s="148">
        <f>SUM(T32:T47)</f>
        <v>0</v>
      </c>
      <c r="U48" s="1018"/>
      <c r="V48" s="1019"/>
      <c r="W48" s="1019"/>
      <c r="X48" s="1019"/>
      <c r="Y48" s="1019"/>
      <c r="Z48" s="1019"/>
      <c r="AA48" s="1020"/>
    </row>
    <row r="49" spans="1:27">
      <c r="A49" s="1073"/>
      <c r="B49" s="362" t="s">
        <v>3643</v>
      </c>
      <c r="C49" s="363">
        <v>6</v>
      </c>
      <c r="D49" s="376">
        <v>0</v>
      </c>
      <c r="E49" s="145">
        <v>490</v>
      </c>
      <c r="F49" s="145"/>
      <c r="G49" s="310" t="s">
        <v>3651</v>
      </c>
      <c r="H49" s="311"/>
      <c r="I49" s="311"/>
      <c r="J49" s="311"/>
      <c r="K49" s="311"/>
      <c r="L49" s="311"/>
      <c r="M49" s="312"/>
      <c r="N49" s="197"/>
      <c r="O49" s="1075" t="s">
        <v>2564</v>
      </c>
      <c r="P49" s="359" t="s">
        <v>3652</v>
      </c>
      <c r="Q49" s="360">
        <v>1</v>
      </c>
      <c r="R49" s="375">
        <v>0</v>
      </c>
      <c r="S49" s="421">
        <v>60</v>
      </c>
      <c r="T49" s="200"/>
      <c r="U49" s="314" t="s">
        <v>3653</v>
      </c>
      <c r="V49" s="315"/>
      <c r="W49" s="315"/>
      <c r="X49" s="315"/>
      <c r="Y49" s="315"/>
      <c r="Z49" s="315"/>
      <c r="AA49" s="316"/>
    </row>
    <row r="50" spans="1:27">
      <c r="A50" s="1073"/>
      <c r="B50" s="362" t="s">
        <v>3643</v>
      </c>
      <c r="C50" s="363">
        <v>7</v>
      </c>
      <c r="D50" s="376">
        <v>0</v>
      </c>
      <c r="E50" s="145">
        <v>370</v>
      </c>
      <c r="F50" s="145"/>
      <c r="G50" s="310" t="s">
        <v>3654</v>
      </c>
      <c r="H50" s="311"/>
      <c r="I50" s="311"/>
      <c r="J50" s="311"/>
      <c r="K50" s="311"/>
      <c r="L50" s="311"/>
      <c r="M50" s="312"/>
      <c r="N50" s="197"/>
      <c r="O50" s="1076"/>
      <c r="P50" s="362" t="s">
        <v>3652</v>
      </c>
      <c r="Q50" s="363">
        <v>2</v>
      </c>
      <c r="R50" s="376">
        <v>0</v>
      </c>
      <c r="S50" s="422">
        <v>40</v>
      </c>
      <c r="T50" s="201"/>
      <c r="U50" s="310" t="s">
        <v>3655</v>
      </c>
      <c r="V50" s="311"/>
      <c r="W50" s="311"/>
      <c r="X50" s="311"/>
      <c r="Y50" s="311"/>
      <c r="Z50" s="311"/>
      <c r="AA50" s="312"/>
    </row>
    <row r="51" spans="1:27">
      <c r="A51" s="1073"/>
      <c r="B51" s="362" t="s">
        <v>3643</v>
      </c>
      <c r="C51" s="363">
        <v>8</v>
      </c>
      <c r="D51" s="376">
        <v>0</v>
      </c>
      <c r="E51" s="145">
        <v>430</v>
      </c>
      <c r="F51" s="145"/>
      <c r="G51" s="310" t="s">
        <v>3656</v>
      </c>
      <c r="H51" s="311"/>
      <c r="I51" s="311"/>
      <c r="J51" s="311"/>
      <c r="K51" s="311"/>
      <c r="L51" s="311"/>
      <c r="M51" s="312"/>
      <c r="N51" s="197"/>
      <c r="O51" s="1076"/>
      <c r="P51" s="362" t="s">
        <v>3652</v>
      </c>
      <c r="Q51" s="363">
        <v>3</v>
      </c>
      <c r="R51" s="376">
        <v>0</v>
      </c>
      <c r="S51" s="422">
        <v>40</v>
      </c>
      <c r="T51" s="201"/>
      <c r="U51" s="310" t="s">
        <v>3657</v>
      </c>
      <c r="V51" s="311"/>
      <c r="W51" s="311"/>
      <c r="X51" s="311"/>
      <c r="Y51" s="311"/>
      <c r="Z51" s="311"/>
      <c r="AA51" s="312"/>
    </row>
    <row r="52" spans="1:27">
      <c r="A52" s="1073"/>
      <c r="B52" s="362" t="s">
        <v>3643</v>
      </c>
      <c r="C52" s="363">
        <v>9</v>
      </c>
      <c r="D52" s="376">
        <v>0</v>
      </c>
      <c r="E52" s="145">
        <v>410</v>
      </c>
      <c r="F52" s="145"/>
      <c r="G52" s="310" t="s">
        <v>3658</v>
      </c>
      <c r="H52" s="311"/>
      <c r="I52" s="311"/>
      <c r="J52" s="311"/>
      <c r="K52" s="311"/>
      <c r="L52" s="311"/>
      <c r="M52" s="312"/>
      <c r="N52" s="197"/>
      <c r="O52" s="1076"/>
      <c r="P52" s="362" t="s">
        <v>3652</v>
      </c>
      <c r="Q52" s="363">
        <v>4</v>
      </c>
      <c r="R52" s="376">
        <v>0</v>
      </c>
      <c r="S52" s="422">
        <v>40</v>
      </c>
      <c r="T52" s="201"/>
      <c r="U52" s="310" t="s">
        <v>3659</v>
      </c>
      <c r="V52" s="311"/>
      <c r="W52" s="311"/>
      <c r="X52" s="311"/>
      <c r="Y52" s="311"/>
      <c r="Z52" s="311"/>
      <c r="AA52" s="312"/>
    </row>
    <row r="53" spans="1:27">
      <c r="A53" s="1073"/>
      <c r="B53" s="362" t="s">
        <v>3643</v>
      </c>
      <c r="C53" s="363">
        <v>10</v>
      </c>
      <c r="D53" s="376">
        <v>0</v>
      </c>
      <c r="E53" s="145">
        <v>530</v>
      </c>
      <c r="F53" s="145"/>
      <c r="G53" s="310" t="s">
        <v>3660</v>
      </c>
      <c r="H53" s="311"/>
      <c r="I53" s="311"/>
      <c r="J53" s="311"/>
      <c r="K53" s="311"/>
      <c r="L53" s="311"/>
      <c r="M53" s="312"/>
      <c r="N53" s="197"/>
      <c r="O53" s="1076"/>
      <c r="P53" s="362" t="s">
        <v>3652</v>
      </c>
      <c r="Q53" s="363">
        <v>5</v>
      </c>
      <c r="R53" s="376">
        <v>0</v>
      </c>
      <c r="S53" s="422">
        <v>60</v>
      </c>
      <c r="T53" s="201"/>
      <c r="U53" s="310" t="s">
        <v>3661</v>
      </c>
      <c r="V53" s="311"/>
      <c r="W53" s="311"/>
      <c r="X53" s="311"/>
      <c r="Y53" s="311"/>
      <c r="Z53" s="311"/>
      <c r="AA53" s="312"/>
    </row>
    <row r="54" spans="1:27">
      <c r="A54" s="1073"/>
      <c r="B54" s="362" t="s">
        <v>3643</v>
      </c>
      <c r="C54" s="363">
        <v>11</v>
      </c>
      <c r="D54" s="376">
        <v>0</v>
      </c>
      <c r="E54" s="145">
        <v>750</v>
      </c>
      <c r="F54" s="145"/>
      <c r="G54" s="310" t="s">
        <v>3662</v>
      </c>
      <c r="H54" s="311"/>
      <c r="I54" s="311"/>
      <c r="J54" s="311"/>
      <c r="K54" s="311"/>
      <c r="L54" s="311"/>
      <c r="M54" s="312"/>
      <c r="N54" s="197"/>
      <c r="O54" s="1076"/>
      <c r="P54" s="362" t="s">
        <v>3652</v>
      </c>
      <c r="Q54" s="363">
        <v>6</v>
      </c>
      <c r="R54" s="376">
        <v>0</v>
      </c>
      <c r="S54" s="422">
        <v>30</v>
      </c>
      <c r="T54" s="201"/>
      <c r="U54" s="310" t="s">
        <v>3663</v>
      </c>
      <c r="V54" s="311"/>
      <c r="W54" s="311"/>
      <c r="X54" s="311"/>
      <c r="Y54" s="311"/>
      <c r="Z54" s="311"/>
      <c r="AA54" s="312"/>
    </row>
    <row r="55" spans="1:27">
      <c r="A55" s="1073"/>
      <c r="B55" s="362" t="s">
        <v>3643</v>
      </c>
      <c r="C55" s="363">
        <v>12</v>
      </c>
      <c r="D55" s="376">
        <v>0</v>
      </c>
      <c r="E55" s="145">
        <v>590</v>
      </c>
      <c r="F55" s="145"/>
      <c r="G55" s="310" t="s">
        <v>3664</v>
      </c>
      <c r="H55" s="311"/>
      <c r="I55" s="311"/>
      <c r="J55" s="311"/>
      <c r="K55" s="311"/>
      <c r="L55" s="311"/>
      <c r="M55" s="312"/>
      <c r="N55" s="197"/>
      <c r="O55" s="1076"/>
      <c r="P55" s="362" t="s">
        <v>3652</v>
      </c>
      <c r="Q55" s="363">
        <v>7</v>
      </c>
      <c r="R55" s="376">
        <v>0</v>
      </c>
      <c r="S55" s="422">
        <v>30</v>
      </c>
      <c r="T55" s="201"/>
      <c r="U55" s="310" t="s">
        <v>3665</v>
      </c>
      <c r="V55" s="311"/>
      <c r="W55" s="311"/>
      <c r="X55" s="311"/>
      <c r="Y55" s="311"/>
      <c r="Z55" s="311"/>
      <c r="AA55" s="312"/>
    </row>
    <row r="56" spans="1:27">
      <c r="A56" s="1073"/>
      <c r="B56" s="362" t="s">
        <v>3643</v>
      </c>
      <c r="C56" s="363">
        <v>13</v>
      </c>
      <c r="D56" s="376">
        <v>0</v>
      </c>
      <c r="E56" s="145">
        <v>360</v>
      </c>
      <c r="F56" s="145"/>
      <c r="G56" s="310" t="s">
        <v>3666</v>
      </c>
      <c r="H56" s="311"/>
      <c r="I56" s="311"/>
      <c r="J56" s="311"/>
      <c r="K56" s="311"/>
      <c r="L56" s="311"/>
      <c r="M56" s="312"/>
      <c r="N56" s="197"/>
      <c r="O56" s="1076"/>
      <c r="P56" s="71"/>
      <c r="Q56" s="72"/>
      <c r="R56" s="377"/>
      <c r="S56" s="423"/>
      <c r="T56" s="202"/>
      <c r="U56" s="339"/>
      <c r="V56" s="340"/>
      <c r="W56" s="340"/>
      <c r="X56" s="340"/>
      <c r="Y56" s="340"/>
      <c r="Z56" s="340"/>
      <c r="AA56" s="341"/>
    </row>
    <row r="57" spans="1:27">
      <c r="A57" s="1073"/>
      <c r="B57" s="71" t="s">
        <v>3643</v>
      </c>
      <c r="C57" s="72">
        <v>14</v>
      </c>
      <c r="D57" s="377">
        <v>0</v>
      </c>
      <c r="E57" s="155">
        <v>230</v>
      </c>
      <c r="F57" s="155"/>
      <c r="G57" s="320" t="s">
        <v>3667</v>
      </c>
      <c r="H57" s="321"/>
      <c r="I57" s="321"/>
      <c r="J57" s="321"/>
      <c r="K57" s="321"/>
      <c r="L57" s="321"/>
      <c r="M57" s="322"/>
      <c r="N57" s="197"/>
      <c r="O57" s="1077"/>
      <c r="P57" s="371" t="s">
        <v>10</v>
      </c>
      <c r="Q57" s="372"/>
      <c r="R57" s="335"/>
      <c r="S57" s="419">
        <f>SUM(S49:S56)</f>
        <v>300</v>
      </c>
      <c r="T57" s="148">
        <f>SUM(T49:T56)</f>
        <v>0</v>
      </c>
      <c r="U57" s="1018"/>
      <c r="V57" s="1019"/>
      <c r="W57" s="1019"/>
      <c r="X57" s="1019"/>
      <c r="Y57" s="1019"/>
      <c r="Z57" s="1019"/>
      <c r="AA57" s="1020"/>
    </row>
    <row r="58" spans="1:27">
      <c r="A58" s="1074"/>
      <c r="B58" s="371" t="s">
        <v>10</v>
      </c>
      <c r="C58" s="372"/>
      <c r="D58" s="335"/>
      <c r="E58" s="419">
        <f>SUM(E44:E57)</f>
        <v>6750</v>
      </c>
      <c r="F58" s="148">
        <f>SUM(F44:F57)</f>
        <v>0</v>
      </c>
      <c r="G58" s="1018"/>
      <c r="H58" s="1019"/>
      <c r="I58" s="1019"/>
      <c r="J58" s="1019"/>
      <c r="K58" s="1019"/>
      <c r="L58" s="1019"/>
      <c r="M58" s="1020"/>
      <c r="N58" s="197"/>
      <c r="O58" s="1072" t="s">
        <v>2359</v>
      </c>
      <c r="P58" s="359" t="s">
        <v>3668</v>
      </c>
      <c r="Q58" s="360">
        <v>1</v>
      </c>
      <c r="R58" s="375">
        <v>0</v>
      </c>
      <c r="S58" s="147">
        <v>420</v>
      </c>
      <c r="T58" s="147"/>
      <c r="U58" s="314" t="s">
        <v>3669</v>
      </c>
      <c r="V58" s="315"/>
      <c r="W58" s="315"/>
      <c r="X58" s="315"/>
      <c r="Y58" s="315"/>
      <c r="Z58" s="315"/>
      <c r="AA58" s="316"/>
    </row>
    <row r="59" spans="1:27">
      <c r="A59" s="1072" t="s">
        <v>2360</v>
      </c>
      <c r="B59" s="359" t="s">
        <v>3670</v>
      </c>
      <c r="C59" s="360">
        <v>1</v>
      </c>
      <c r="D59" s="375">
        <v>0</v>
      </c>
      <c r="E59" s="147">
        <v>500</v>
      </c>
      <c r="F59" s="147"/>
      <c r="G59" s="314" t="s">
        <v>3671</v>
      </c>
      <c r="H59" s="315"/>
      <c r="I59" s="315"/>
      <c r="J59" s="315"/>
      <c r="K59" s="315"/>
      <c r="L59" s="315"/>
      <c r="M59" s="316"/>
      <c r="N59" s="197"/>
      <c r="O59" s="1073"/>
      <c r="P59" s="362" t="s">
        <v>3668</v>
      </c>
      <c r="Q59" s="363">
        <v>2</v>
      </c>
      <c r="R59" s="376">
        <v>0</v>
      </c>
      <c r="S59" s="145">
        <v>380</v>
      </c>
      <c r="T59" s="145"/>
      <c r="U59" s="310" t="s">
        <v>3672</v>
      </c>
      <c r="V59" s="311"/>
      <c r="W59" s="311"/>
      <c r="X59" s="311"/>
      <c r="Y59" s="311"/>
      <c r="Z59" s="311"/>
      <c r="AA59" s="312"/>
    </row>
    <row r="60" spans="1:27">
      <c r="A60" s="1313"/>
      <c r="B60" s="362" t="s">
        <v>3670</v>
      </c>
      <c r="C60" s="363">
        <v>2</v>
      </c>
      <c r="D60" s="376">
        <v>0</v>
      </c>
      <c r="E60" s="145">
        <v>560</v>
      </c>
      <c r="F60" s="145"/>
      <c r="G60" s="310" t="s">
        <v>3673</v>
      </c>
      <c r="H60" s="311"/>
      <c r="I60" s="311"/>
      <c r="J60" s="311"/>
      <c r="K60" s="311"/>
      <c r="L60" s="311"/>
      <c r="M60" s="312"/>
      <c r="N60" s="197"/>
      <c r="O60" s="1073"/>
      <c r="P60" s="362" t="s">
        <v>3668</v>
      </c>
      <c r="Q60" s="363">
        <v>3</v>
      </c>
      <c r="R60" s="376">
        <v>0</v>
      </c>
      <c r="S60" s="145">
        <v>330</v>
      </c>
      <c r="T60" s="145"/>
      <c r="U60" s="310" t="s">
        <v>3674</v>
      </c>
      <c r="V60" s="311"/>
      <c r="W60" s="311"/>
      <c r="X60" s="311"/>
      <c r="Y60" s="311"/>
      <c r="Z60" s="311"/>
      <c r="AA60" s="312"/>
    </row>
    <row r="61" spans="1:27">
      <c r="A61" s="1313"/>
      <c r="B61" s="362" t="s">
        <v>3670</v>
      </c>
      <c r="C61" s="363">
        <v>3</v>
      </c>
      <c r="D61" s="376">
        <v>0</v>
      </c>
      <c r="E61" s="145">
        <v>560</v>
      </c>
      <c r="F61" s="145"/>
      <c r="G61" s="310" t="s">
        <v>3675</v>
      </c>
      <c r="H61" s="311"/>
      <c r="I61" s="311"/>
      <c r="J61" s="311"/>
      <c r="K61" s="311"/>
      <c r="L61" s="311"/>
      <c r="M61" s="312"/>
      <c r="N61" s="197"/>
      <c r="O61" s="1073"/>
      <c r="P61" s="362" t="s">
        <v>3668</v>
      </c>
      <c r="Q61" s="363">
        <v>4</v>
      </c>
      <c r="R61" s="376">
        <v>0</v>
      </c>
      <c r="S61" s="145">
        <v>520</v>
      </c>
      <c r="T61" s="145"/>
      <c r="U61" s="310" t="s">
        <v>3676</v>
      </c>
      <c r="V61" s="311"/>
      <c r="W61" s="311"/>
      <c r="X61" s="311"/>
      <c r="Y61" s="311"/>
      <c r="Z61" s="311"/>
      <c r="AA61" s="312"/>
    </row>
    <row r="62" spans="1:27">
      <c r="A62" s="1313"/>
      <c r="B62" s="362" t="s">
        <v>3670</v>
      </c>
      <c r="C62" s="363">
        <v>4</v>
      </c>
      <c r="D62" s="376">
        <v>0</v>
      </c>
      <c r="E62" s="145">
        <v>340</v>
      </c>
      <c r="F62" s="145"/>
      <c r="G62" s="310" t="s">
        <v>3677</v>
      </c>
      <c r="H62" s="311"/>
      <c r="I62" s="311"/>
      <c r="J62" s="311"/>
      <c r="K62" s="311"/>
      <c r="L62" s="311"/>
      <c r="M62" s="312"/>
      <c r="N62" s="197"/>
      <c r="O62" s="1073"/>
      <c r="P62" s="362" t="s">
        <v>3668</v>
      </c>
      <c r="Q62" s="363">
        <v>5</v>
      </c>
      <c r="R62" s="376">
        <v>0</v>
      </c>
      <c r="S62" s="145">
        <v>480</v>
      </c>
      <c r="T62" s="145"/>
      <c r="U62" s="310" t="s">
        <v>3678</v>
      </c>
      <c r="V62" s="311"/>
      <c r="W62" s="311"/>
      <c r="X62" s="311"/>
      <c r="Y62" s="311"/>
      <c r="Z62" s="311"/>
      <c r="AA62" s="312"/>
    </row>
    <row r="63" spans="1:27">
      <c r="A63" s="1313"/>
      <c r="B63" s="362" t="s">
        <v>3670</v>
      </c>
      <c r="C63" s="363">
        <v>5</v>
      </c>
      <c r="D63" s="376">
        <v>0</v>
      </c>
      <c r="E63" s="145">
        <v>430</v>
      </c>
      <c r="F63" s="145"/>
      <c r="G63" s="310" t="s">
        <v>3679</v>
      </c>
      <c r="H63" s="311"/>
      <c r="I63" s="311"/>
      <c r="J63" s="311"/>
      <c r="K63" s="311"/>
      <c r="L63" s="311"/>
      <c r="M63" s="312"/>
      <c r="N63" s="197"/>
      <c r="O63" s="1073"/>
      <c r="P63" s="309" t="s">
        <v>3668</v>
      </c>
      <c r="Q63" s="363">
        <v>6</v>
      </c>
      <c r="R63" s="376">
        <v>0</v>
      </c>
      <c r="S63" s="145">
        <v>460</v>
      </c>
      <c r="T63" s="145"/>
      <c r="U63" s="310" t="s">
        <v>3680</v>
      </c>
      <c r="V63" s="311"/>
      <c r="W63" s="311"/>
      <c r="X63" s="311"/>
      <c r="Y63" s="311"/>
      <c r="Z63" s="311"/>
      <c r="AA63" s="312"/>
    </row>
    <row r="64" spans="1:27">
      <c r="A64" s="1313"/>
      <c r="B64" s="362" t="s">
        <v>3670</v>
      </c>
      <c r="C64" s="363">
        <v>6</v>
      </c>
      <c r="D64" s="376">
        <v>0</v>
      </c>
      <c r="E64" s="145">
        <v>450</v>
      </c>
      <c r="F64" s="145"/>
      <c r="G64" s="310" t="s">
        <v>3681</v>
      </c>
      <c r="H64" s="311"/>
      <c r="I64" s="311"/>
      <c r="J64" s="311"/>
      <c r="K64" s="311"/>
      <c r="L64" s="311"/>
      <c r="M64" s="312"/>
      <c r="N64" s="197"/>
      <c r="O64" s="1073"/>
      <c r="P64" s="309" t="s">
        <v>3668</v>
      </c>
      <c r="Q64" s="363">
        <v>7</v>
      </c>
      <c r="R64" s="376">
        <v>0</v>
      </c>
      <c r="S64" s="145">
        <v>360</v>
      </c>
      <c r="T64" s="145"/>
      <c r="U64" s="310" t="s">
        <v>3682</v>
      </c>
      <c r="V64" s="311"/>
      <c r="W64" s="311"/>
      <c r="X64" s="311"/>
      <c r="Y64" s="311"/>
      <c r="Z64" s="311"/>
      <c r="AA64" s="312"/>
    </row>
    <row r="65" spans="1:27">
      <c r="A65" s="1313"/>
      <c r="B65" s="362" t="s">
        <v>3670</v>
      </c>
      <c r="C65" s="363">
        <v>7</v>
      </c>
      <c r="D65" s="376">
        <v>0</v>
      </c>
      <c r="E65" s="145">
        <v>400</v>
      </c>
      <c r="F65" s="145"/>
      <c r="G65" s="310" t="s">
        <v>3683</v>
      </c>
      <c r="H65" s="311"/>
      <c r="I65" s="311"/>
      <c r="J65" s="311"/>
      <c r="K65" s="311"/>
      <c r="L65" s="311"/>
      <c r="M65" s="312"/>
      <c r="N65" s="197"/>
      <c r="O65" s="1073"/>
      <c r="P65" s="309" t="s">
        <v>3668</v>
      </c>
      <c r="Q65" s="363">
        <v>8</v>
      </c>
      <c r="R65" s="376">
        <v>0</v>
      </c>
      <c r="S65" s="145">
        <v>540</v>
      </c>
      <c r="T65" s="145"/>
      <c r="U65" s="310" t="s">
        <v>3684</v>
      </c>
      <c r="V65" s="311"/>
      <c r="W65" s="311"/>
      <c r="X65" s="311"/>
      <c r="Y65" s="311"/>
      <c r="Z65" s="311"/>
      <c r="AA65" s="312"/>
    </row>
    <row r="66" spans="1:27">
      <c r="A66" s="1313"/>
      <c r="B66" s="362" t="s">
        <v>3670</v>
      </c>
      <c r="C66" s="363">
        <v>8</v>
      </c>
      <c r="D66" s="376">
        <v>0</v>
      </c>
      <c r="E66" s="145">
        <v>440</v>
      </c>
      <c r="F66" s="145"/>
      <c r="G66" s="310" t="s">
        <v>3685</v>
      </c>
      <c r="H66" s="311"/>
      <c r="I66" s="311"/>
      <c r="J66" s="311"/>
      <c r="K66" s="311"/>
      <c r="L66" s="311"/>
      <c r="M66" s="312"/>
      <c r="N66" s="197"/>
      <c r="O66" s="1073"/>
      <c r="P66" s="362" t="s">
        <v>3668</v>
      </c>
      <c r="Q66" s="363">
        <v>9</v>
      </c>
      <c r="R66" s="376">
        <v>0</v>
      </c>
      <c r="S66" s="145">
        <v>620</v>
      </c>
      <c r="T66" s="145"/>
      <c r="U66" s="310" t="s">
        <v>3686</v>
      </c>
      <c r="V66" s="311"/>
      <c r="W66" s="311"/>
      <c r="X66" s="311"/>
      <c r="Y66" s="311"/>
      <c r="Z66" s="311"/>
      <c r="AA66" s="312"/>
    </row>
    <row r="67" spans="1:27">
      <c r="A67" s="1313"/>
      <c r="B67" s="362" t="s">
        <v>3670</v>
      </c>
      <c r="C67" s="363">
        <v>9</v>
      </c>
      <c r="D67" s="376">
        <v>0</v>
      </c>
      <c r="E67" s="145">
        <v>470</v>
      </c>
      <c r="F67" s="145"/>
      <c r="G67" s="310" t="s">
        <v>3687</v>
      </c>
      <c r="H67" s="311"/>
      <c r="I67" s="311"/>
      <c r="J67" s="311"/>
      <c r="K67" s="311"/>
      <c r="L67" s="311"/>
      <c r="M67" s="312"/>
      <c r="N67" s="197"/>
      <c r="O67" s="1073"/>
      <c r="P67" s="362" t="s">
        <v>3668</v>
      </c>
      <c r="Q67" s="363">
        <v>10</v>
      </c>
      <c r="R67" s="376">
        <v>0</v>
      </c>
      <c r="S67" s="145">
        <v>420</v>
      </c>
      <c r="T67" s="145"/>
      <c r="U67" s="310" t="s">
        <v>3688</v>
      </c>
      <c r="V67" s="311"/>
      <c r="W67" s="311"/>
      <c r="X67" s="311"/>
      <c r="Y67" s="311"/>
      <c r="Z67" s="311"/>
      <c r="AA67" s="312"/>
    </row>
    <row r="68" spans="1:27">
      <c r="A68" s="1313"/>
      <c r="B68" s="362" t="s">
        <v>3670</v>
      </c>
      <c r="C68" s="363">
        <v>10</v>
      </c>
      <c r="D68" s="376">
        <v>0</v>
      </c>
      <c r="E68" s="145">
        <v>650</v>
      </c>
      <c r="F68" s="145"/>
      <c r="G68" s="310" t="s">
        <v>3689</v>
      </c>
      <c r="H68" s="311"/>
      <c r="I68" s="311"/>
      <c r="J68" s="311"/>
      <c r="K68" s="311"/>
      <c r="L68" s="311"/>
      <c r="M68" s="312"/>
      <c r="N68" s="197"/>
      <c r="O68" s="1073"/>
      <c r="P68" s="362" t="s">
        <v>3668</v>
      </c>
      <c r="Q68" s="363">
        <v>11</v>
      </c>
      <c r="R68" s="376">
        <v>0</v>
      </c>
      <c r="S68" s="145">
        <v>350</v>
      </c>
      <c r="T68" s="145"/>
      <c r="U68" s="310" t="s">
        <v>3690</v>
      </c>
      <c r="V68" s="311"/>
      <c r="W68" s="311"/>
      <c r="X68" s="311"/>
      <c r="Y68" s="311"/>
      <c r="Z68" s="311"/>
      <c r="AA68" s="312"/>
    </row>
    <row r="69" spans="1:27">
      <c r="A69" s="1313"/>
      <c r="B69" s="362" t="s">
        <v>3670</v>
      </c>
      <c r="C69" s="363">
        <v>11</v>
      </c>
      <c r="D69" s="376">
        <v>0</v>
      </c>
      <c r="E69" s="145">
        <v>510</v>
      </c>
      <c r="F69" s="145"/>
      <c r="G69" s="310" t="s">
        <v>3691</v>
      </c>
      <c r="H69" s="311"/>
      <c r="I69" s="311"/>
      <c r="J69" s="311"/>
      <c r="K69" s="311"/>
      <c r="L69" s="311"/>
      <c r="M69" s="312"/>
      <c r="N69" s="197"/>
      <c r="O69" s="1073"/>
      <c r="P69" s="362" t="s">
        <v>3668</v>
      </c>
      <c r="Q69" s="363">
        <v>12</v>
      </c>
      <c r="R69" s="376">
        <v>0</v>
      </c>
      <c r="S69" s="145">
        <v>460</v>
      </c>
      <c r="T69" s="145"/>
      <c r="U69" s="310" t="s">
        <v>3692</v>
      </c>
      <c r="V69" s="311"/>
      <c r="W69" s="311"/>
      <c r="X69" s="311"/>
      <c r="Y69" s="311"/>
      <c r="Z69" s="311"/>
      <c r="AA69" s="312"/>
    </row>
    <row r="70" spans="1:27">
      <c r="A70" s="1313"/>
      <c r="B70" s="362" t="s">
        <v>3670</v>
      </c>
      <c r="C70" s="363">
        <v>12</v>
      </c>
      <c r="D70" s="376">
        <v>1</v>
      </c>
      <c r="E70" s="145">
        <v>450</v>
      </c>
      <c r="F70" s="145"/>
      <c r="G70" s="310" t="s">
        <v>3693</v>
      </c>
      <c r="H70" s="311"/>
      <c r="I70" s="311"/>
      <c r="J70" s="311"/>
      <c r="K70" s="311"/>
      <c r="L70" s="311"/>
      <c r="M70" s="312"/>
      <c r="N70" s="197"/>
      <c r="O70" s="1073"/>
      <c r="P70" s="343"/>
      <c r="Q70" s="321"/>
      <c r="R70" s="356"/>
      <c r="S70" s="424"/>
      <c r="T70" s="320"/>
      <c r="U70" s="321"/>
      <c r="V70" s="321"/>
      <c r="W70" s="321"/>
      <c r="X70" s="321"/>
      <c r="Y70" s="321"/>
      <c r="Z70" s="321"/>
      <c r="AA70" s="322"/>
    </row>
    <row r="71" spans="1:27">
      <c r="A71" s="1313"/>
      <c r="B71" s="362" t="s">
        <v>3670</v>
      </c>
      <c r="C71" s="363">
        <v>12</v>
      </c>
      <c r="D71" s="376">
        <v>2</v>
      </c>
      <c r="E71" s="145">
        <v>420</v>
      </c>
      <c r="F71" s="145"/>
      <c r="G71" s="310" t="s">
        <v>3694</v>
      </c>
      <c r="H71" s="311"/>
      <c r="I71" s="311"/>
      <c r="J71" s="311"/>
      <c r="K71" s="311"/>
      <c r="L71" s="311"/>
      <c r="M71" s="312"/>
      <c r="N71" s="197"/>
      <c r="O71" s="1074"/>
      <c r="P71" s="371" t="s">
        <v>10</v>
      </c>
      <c r="Q71" s="372"/>
      <c r="R71" s="306"/>
      <c r="S71" s="419">
        <f>SUM(S58:S70)</f>
        <v>5340</v>
      </c>
      <c r="T71" s="160">
        <f>SUM(T58:T70)</f>
        <v>0</v>
      </c>
      <c r="U71" s="1099"/>
      <c r="V71" s="1099"/>
      <c r="W71" s="1099"/>
      <c r="X71" s="1099"/>
      <c r="Y71" s="1099"/>
      <c r="Z71" s="1099"/>
      <c r="AA71" s="1100"/>
    </row>
    <row r="72" spans="1:27">
      <c r="A72" s="1313"/>
      <c r="B72" s="362" t="s">
        <v>3670</v>
      </c>
      <c r="C72" s="363">
        <v>13</v>
      </c>
      <c r="D72" s="376">
        <v>0</v>
      </c>
      <c r="E72" s="145">
        <v>420</v>
      </c>
      <c r="F72" s="145"/>
      <c r="G72" s="310" t="s">
        <v>3695</v>
      </c>
      <c r="H72" s="311"/>
      <c r="I72" s="311"/>
      <c r="J72" s="311"/>
      <c r="K72" s="311"/>
      <c r="L72" s="311"/>
      <c r="M72" s="312"/>
      <c r="N72" s="197"/>
      <c r="O72" s="47"/>
      <c r="S72" s="425"/>
    </row>
    <row r="73" spans="1:27" ht="12">
      <c r="A73" s="1313"/>
      <c r="B73" s="362" t="s">
        <v>3670</v>
      </c>
      <c r="C73" s="363">
        <v>14</v>
      </c>
      <c r="D73" s="376">
        <v>0</v>
      </c>
      <c r="E73" s="145">
        <v>240</v>
      </c>
      <c r="F73" s="145"/>
      <c r="G73" s="310" t="s">
        <v>3696</v>
      </c>
      <c r="H73" s="311"/>
      <c r="I73" s="311"/>
      <c r="J73" s="311"/>
      <c r="K73" s="311"/>
      <c r="L73" s="311"/>
      <c r="M73" s="312"/>
      <c r="N73" s="197"/>
      <c r="T73" s="51"/>
      <c r="U73" s="308"/>
      <c r="V73" s="308"/>
      <c r="W73" s="308"/>
      <c r="X73" s="308"/>
      <c r="Y73" s="308"/>
      <c r="Z73" s="308"/>
      <c r="AA73" s="308"/>
    </row>
    <row r="74" spans="1:27" ht="12">
      <c r="A74" s="1313"/>
      <c r="B74" s="71" t="s">
        <v>3670</v>
      </c>
      <c r="C74" s="72">
        <v>15</v>
      </c>
      <c r="D74" s="377">
        <v>0</v>
      </c>
      <c r="E74" s="155">
        <v>250</v>
      </c>
      <c r="F74" s="155"/>
      <c r="G74" s="320" t="s">
        <v>3697</v>
      </c>
      <c r="H74" s="321"/>
      <c r="I74" s="321"/>
      <c r="J74" s="321"/>
      <c r="K74" s="321"/>
      <c r="L74" s="321"/>
      <c r="M74" s="322"/>
      <c r="T74" s="51"/>
      <c r="U74" s="308"/>
      <c r="V74" s="308"/>
      <c r="W74" s="308"/>
      <c r="X74" s="308"/>
      <c r="Y74" s="308"/>
      <c r="Z74" s="308"/>
      <c r="AA74" s="308"/>
    </row>
    <row r="75" spans="1:27">
      <c r="A75" s="1314"/>
      <c r="B75" s="371" t="s">
        <v>10</v>
      </c>
      <c r="C75" s="372"/>
      <c r="D75" s="306"/>
      <c r="E75" s="419">
        <f>SUM(E59:E74)</f>
        <v>7090</v>
      </c>
      <c r="F75" s="148">
        <f>SUM(F59:F74)</f>
        <v>0</v>
      </c>
      <c r="G75" s="1018"/>
      <c r="H75" s="1019"/>
      <c r="I75" s="1019"/>
      <c r="J75" s="1019"/>
      <c r="K75" s="1019"/>
      <c r="L75" s="1019"/>
      <c r="M75" s="1020"/>
      <c r="O75" s="1098" t="s">
        <v>2361</v>
      </c>
      <c r="P75" s="1099"/>
      <c r="Q75" s="1099"/>
      <c r="R75" s="1100"/>
      <c r="S75" s="168">
        <f>E19+E30+E43+E58+E75+S18+S31+S48+S57+S71</f>
        <v>57690</v>
      </c>
      <c r="T75" s="156">
        <f>F19+F30+F43+F58+F75+T18+T31+T48+T57+T71</f>
        <v>0</v>
      </c>
    </row>
    <row r="76" spans="1:27" ht="12">
      <c r="N76" s="18"/>
    </row>
    <row r="77" spans="1:27" ht="12">
      <c r="A77" s="1071" t="s">
        <v>28</v>
      </c>
      <c r="B77" s="1071"/>
      <c r="C77" s="1071"/>
      <c r="D77" s="1071"/>
      <c r="E77" s="1071"/>
      <c r="F77" s="1071"/>
      <c r="G77" s="1071"/>
      <c r="H77" s="1071"/>
      <c r="I77" s="1071"/>
      <c r="J77" s="1071"/>
      <c r="K77" s="1071"/>
      <c r="L77" s="1071"/>
      <c r="M77" s="1071"/>
      <c r="N77" s="1071"/>
      <c r="O77" s="1071"/>
      <c r="P77" s="1071"/>
      <c r="Q77" s="1071"/>
      <c r="R77" s="1071"/>
      <c r="S77" s="1071"/>
      <c r="T77" s="1071"/>
      <c r="U77" s="1071"/>
      <c r="V77" s="1071"/>
      <c r="W77" s="1071"/>
      <c r="X77" s="1071"/>
      <c r="Y77" s="1071"/>
      <c r="Z77" s="1071"/>
      <c r="AA77" s="1071"/>
    </row>
  </sheetData>
  <mergeCells count="42">
    <mergeCell ref="A77:AA77"/>
    <mergeCell ref="O58:O71"/>
    <mergeCell ref="U71:AA71"/>
    <mergeCell ref="U57:AA57"/>
    <mergeCell ref="A3:C3"/>
    <mergeCell ref="D3:S3"/>
    <mergeCell ref="U3:Z3"/>
    <mergeCell ref="U4:V4"/>
    <mergeCell ref="X4:Z4"/>
    <mergeCell ref="A4:S4"/>
    <mergeCell ref="U5:AA5"/>
    <mergeCell ref="A6:A19"/>
    <mergeCell ref="O6:O18"/>
    <mergeCell ref="B5:D5"/>
    <mergeCell ref="G5:M5"/>
    <mergeCell ref="P5:R5"/>
    <mergeCell ref="A1:C1"/>
    <mergeCell ref="D1:W1"/>
    <mergeCell ref="A2:C2"/>
    <mergeCell ref="D2:E2"/>
    <mergeCell ref="F2:G2"/>
    <mergeCell ref="P2:Q2"/>
    <mergeCell ref="U2:AA2"/>
    <mergeCell ref="X1:AA1"/>
    <mergeCell ref="H2:I2"/>
    <mergeCell ref="K2:M2"/>
    <mergeCell ref="G75:M75"/>
    <mergeCell ref="O75:R75"/>
    <mergeCell ref="A59:A75"/>
    <mergeCell ref="U18:AA18"/>
    <mergeCell ref="G19:M19"/>
    <mergeCell ref="O19:O31"/>
    <mergeCell ref="A31:A43"/>
    <mergeCell ref="G30:M30"/>
    <mergeCell ref="A20:A30"/>
    <mergeCell ref="U31:AA31"/>
    <mergeCell ref="O32:O48"/>
    <mergeCell ref="G43:M43"/>
    <mergeCell ref="A44:A58"/>
    <mergeCell ref="O49:O57"/>
    <mergeCell ref="U48:AA48"/>
    <mergeCell ref="G58:M58"/>
  </mergeCells>
  <phoneticPr fontId="23"/>
  <conditionalFormatting sqref="F19 F30 F43 F58 F75">
    <cfRule type="cellIs" dxfId="4" priority="2" stopIfTrue="1" operator="greaterThan">
      <formula>E19</formula>
    </cfRule>
  </conditionalFormatting>
  <conditionalFormatting sqref="T17:T18 T31 T46:T48 T56:T57 T70:T75">
    <cfRule type="cellIs" dxfId="3" priority="1" stopIfTrue="1" operator="greaterThan">
      <formula>S17</formula>
    </cfRule>
  </conditionalFormatting>
  <pageMargins left="0.43307086614173229" right="0.15748031496062992" top="0.19685039370078741" bottom="0.15748031496062992" header="0.19685039370078741" footer="0.15748031496062992"/>
  <pageSetup paperSize="9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68"/>
  <sheetViews>
    <sheetView workbookViewId="0">
      <selection sqref="A1:C1"/>
    </sheetView>
  </sheetViews>
  <sheetFormatPr defaultRowHeight="11.25"/>
  <cols>
    <col min="1" max="4" width="3.125" style="6" customWidth="1"/>
    <col min="5" max="6" width="6.25" style="6" customWidth="1"/>
    <col min="7" max="18" width="3.125" style="6" customWidth="1"/>
    <col min="19" max="20" width="6.25" style="6" customWidth="1"/>
    <col min="21" max="27" width="3.125" style="6" customWidth="1"/>
    <col min="28" max="16384" width="9" style="6"/>
  </cols>
  <sheetData>
    <row r="1" spans="1:27" ht="18.75" customHeight="1">
      <c r="A1" s="757" t="s">
        <v>2362</v>
      </c>
      <c r="B1" s="758"/>
      <c r="C1" s="758"/>
      <c r="D1" s="1305" t="s">
        <v>2363</v>
      </c>
      <c r="E1" s="1306"/>
      <c r="F1" s="1079" t="s">
        <v>2326</v>
      </c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20" t="str">
        <f>集計表!AC1</f>
        <v>2020/6</v>
      </c>
      <c r="Y1" s="1286"/>
      <c r="Z1" s="1286"/>
      <c r="AA1" s="1287"/>
    </row>
    <row r="2" spans="1:27" ht="18.75" customHeight="1">
      <c r="A2" s="722" t="s">
        <v>56</v>
      </c>
      <c r="B2" s="759"/>
      <c r="C2" s="723"/>
      <c r="D2" s="1056">
        <f>[1]申込書!$A$3</f>
        <v>2020</v>
      </c>
      <c r="E2" s="768"/>
      <c r="F2" s="1284">
        <f>SUM(P2-3)</f>
        <v>43985</v>
      </c>
      <c r="G2" s="1284"/>
      <c r="H2" s="1288" t="str">
        <f>[1]申込書!$L$4</f>
        <v>（水）</v>
      </c>
      <c r="I2" s="1288"/>
      <c r="J2" s="209" t="s">
        <v>3698</v>
      </c>
      <c r="K2" s="1289">
        <f>SUM(F2+2)</f>
        <v>43987</v>
      </c>
      <c r="L2" s="1289"/>
      <c r="M2" s="1289"/>
      <c r="N2" s="353" t="str">
        <f>[1]申込書!$P$4</f>
        <v>（金）</v>
      </c>
      <c r="O2" s="367" t="s">
        <v>3699</v>
      </c>
      <c r="P2" s="1057">
        <f>申込書!C6</f>
        <v>43988</v>
      </c>
      <c r="Q2" s="1057"/>
      <c r="R2" s="333" t="s">
        <v>3700</v>
      </c>
      <c r="S2" s="368" t="s">
        <v>3701</v>
      </c>
      <c r="T2" s="369" t="s">
        <v>3702</v>
      </c>
      <c r="U2" s="1285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54</v>
      </c>
      <c r="B3" s="761"/>
      <c r="C3" s="762"/>
      <c r="D3" s="1291">
        <f>申込書!C7</f>
        <v>0</v>
      </c>
      <c r="E3" s="1292"/>
      <c r="F3" s="1292"/>
      <c r="G3" s="1292"/>
      <c r="H3" s="1292"/>
      <c r="I3" s="1292"/>
      <c r="J3" s="1292"/>
      <c r="K3" s="1292"/>
      <c r="L3" s="1292"/>
      <c r="M3" s="1292"/>
      <c r="N3" s="1292"/>
      <c r="O3" s="1292"/>
      <c r="P3" s="1292"/>
      <c r="Q3" s="1292"/>
      <c r="R3" s="1292"/>
      <c r="S3" s="1293"/>
      <c r="T3" s="369" t="s">
        <v>3169</v>
      </c>
      <c r="U3" s="1046">
        <f>SUM(集計表!N133+集計表!N251)</f>
        <v>0</v>
      </c>
      <c r="V3" s="1046"/>
      <c r="W3" s="1046"/>
      <c r="X3" s="1046"/>
      <c r="Y3" s="1046"/>
      <c r="Z3" s="1046"/>
      <c r="AA3" s="332" t="s">
        <v>59</v>
      </c>
    </row>
    <row r="4" spans="1:27" ht="18.75" customHeight="1">
      <c r="A4" s="1290" t="s">
        <v>3170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370"/>
      <c r="U4" s="1019" t="s">
        <v>6</v>
      </c>
      <c r="V4" s="1019"/>
      <c r="W4" s="20" t="s">
        <v>3171</v>
      </c>
      <c r="X4" s="1114">
        <f>SUM(F66,T47)</f>
        <v>0</v>
      </c>
      <c r="Y4" s="1019"/>
      <c r="Z4" s="1019"/>
      <c r="AA4" s="6" t="s">
        <v>3286</v>
      </c>
    </row>
    <row r="5" spans="1:27">
      <c r="A5" s="21"/>
      <c r="B5" s="1049" t="s">
        <v>3287</v>
      </c>
      <c r="C5" s="1050"/>
      <c r="D5" s="1050"/>
      <c r="E5" s="162" t="s">
        <v>7</v>
      </c>
      <c r="F5" s="161" t="s">
        <v>8</v>
      </c>
      <c r="G5" s="1050" t="s">
        <v>3173</v>
      </c>
      <c r="H5" s="1050"/>
      <c r="I5" s="1050"/>
      <c r="J5" s="1050"/>
      <c r="K5" s="1050"/>
      <c r="L5" s="1050"/>
      <c r="M5" s="1061"/>
      <c r="O5" s="22"/>
      <c r="P5" s="1049" t="s">
        <v>3174</v>
      </c>
      <c r="Q5" s="1050"/>
      <c r="R5" s="1050"/>
      <c r="S5" s="324" t="s">
        <v>7</v>
      </c>
      <c r="T5" s="153" t="s">
        <v>8</v>
      </c>
      <c r="U5" s="1050" t="s">
        <v>3173</v>
      </c>
      <c r="V5" s="1050"/>
      <c r="W5" s="1050"/>
      <c r="X5" s="1050"/>
      <c r="Y5" s="1050"/>
      <c r="Z5" s="1050"/>
      <c r="AA5" s="1061"/>
    </row>
    <row r="6" spans="1:27">
      <c r="A6" s="1075" t="s">
        <v>2364</v>
      </c>
      <c r="B6" s="359" t="s">
        <v>3703</v>
      </c>
      <c r="C6" s="360">
        <v>1</v>
      </c>
      <c r="D6" s="411">
        <v>0</v>
      </c>
      <c r="E6" s="147">
        <v>360</v>
      </c>
      <c r="F6" s="409"/>
      <c r="G6" s="314" t="s">
        <v>3704</v>
      </c>
      <c r="H6" s="315"/>
      <c r="I6" s="315"/>
      <c r="J6" s="315"/>
      <c r="K6" s="315"/>
      <c r="L6" s="315"/>
      <c r="M6" s="316"/>
      <c r="N6" s="197"/>
      <c r="O6" s="1072" t="s">
        <v>2370</v>
      </c>
      <c r="P6" s="405" t="s">
        <v>1700</v>
      </c>
      <c r="Q6" s="337">
        <v>2</v>
      </c>
      <c r="R6" s="303"/>
      <c r="S6" s="192">
        <v>260</v>
      </c>
      <c r="T6" s="192"/>
      <c r="U6" s="336" t="s">
        <v>2371</v>
      </c>
      <c r="V6" s="337"/>
      <c r="W6" s="337"/>
      <c r="X6" s="337"/>
      <c r="Y6" s="337"/>
      <c r="Z6" s="337"/>
      <c r="AA6" s="338"/>
    </row>
    <row r="7" spans="1:27">
      <c r="A7" s="1076"/>
      <c r="B7" s="362" t="s">
        <v>3703</v>
      </c>
      <c r="C7" s="363">
        <v>2</v>
      </c>
      <c r="D7" s="413">
        <v>0</v>
      </c>
      <c r="E7" s="145">
        <v>470</v>
      </c>
      <c r="F7" s="410"/>
      <c r="G7" s="310" t="s">
        <v>3705</v>
      </c>
      <c r="H7" s="311"/>
      <c r="I7" s="311"/>
      <c r="J7" s="311"/>
      <c r="K7" s="311"/>
      <c r="L7" s="311"/>
      <c r="M7" s="312"/>
      <c r="N7" s="197"/>
      <c r="O7" s="1073"/>
      <c r="P7" s="334" t="s">
        <v>1700</v>
      </c>
      <c r="Q7" s="330">
        <v>3</v>
      </c>
      <c r="R7" s="304"/>
      <c r="S7" s="199">
        <v>230</v>
      </c>
      <c r="T7" s="199"/>
      <c r="U7" s="329" t="s">
        <v>3706</v>
      </c>
      <c r="V7" s="330"/>
      <c r="W7" s="330"/>
      <c r="X7" s="330"/>
      <c r="Y7" s="330"/>
      <c r="Z7" s="330"/>
      <c r="AA7" s="331"/>
    </row>
    <row r="8" spans="1:27">
      <c r="A8" s="1076"/>
      <c r="B8" s="362" t="s">
        <v>3703</v>
      </c>
      <c r="C8" s="363">
        <v>3</v>
      </c>
      <c r="D8" s="413">
        <v>0</v>
      </c>
      <c r="E8" s="145">
        <v>450</v>
      </c>
      <c r="F8" s="410"/>
      <c r="G8" s="310" t="s">
        <v>3707</v>
      </c>
      <c r="H8" s="311"/>
      <c r="I8" s="311"/>
      <c r="J8" s="311"/>
      <c r="K8" s="311"/>
      <c r="L8" s="311"/>
      <c r="M8" s="312"/>
      <c r="N8" s="197"/>
      <c r="O8" s="1073"/>
      <c r="P8" s="334" t="s">
        <v>1700</v>
      </c>
      <c r="Q8" s="330">
        <v>4</v>
      </c>
      <c r="R8" s="304"/>
      <c r="S8" s="199">
        <v>330</v>
      </c>
      <c r="T8" s="199"/>
      <c r="U8" s="329" t="s">
        <v>2372</v>
      </c>
      <c r="V8" s="330"/>
      <c r="W8" s="330"/>
      <c r="X8" s="330"/>
      <c r="Y8" s="330"/>
      <c r="Z8" s="330"/>
      <c r="AA8" s="331"/>
    </row>
    <row r="9" spans="1:27">
      <c r="A9" s="1076"/>
      <c r="B9" s="362" t="s">
        <v>3703</v>
      </c>
      <c r="C9" s="363">
        <v>4</v>
      </c>
      <c r="D9" s="413">
        <v>0</v>
      </c>
      <c r="E9" s="145">
        <v>710</v>
      </c>
      <c r="F9" s="410"/>
      <c r="G9" s="310" t="s">
        <v>3708</v>
      </c>
      <c r="H9" s="311"/>
      <c r="I9" s="311"/>
      <c r="J9" s="311"/>
      <c r="K9" s="311"/>
      <c r="L9" s="311"/>
      <c r="M9" s="312"/>
      <c r="N9" s="197"/>
      <c r="O9" s="1073"/>
      <c r="P9" s="334" t="s">
        <v>1700</v>
      </c>
      <c r="Q9" s="330">
        <v>5</v>
      </c>
      <c r="R9" s="304"/>
      <c r="S9" s="199">
        <v>180</v>
      </c>
      <c r="T9" s="199"/>
      <c r="U9" s="329" t="s">
        <v>2373</v>
      </c>
      <c r="V9" s="330"/>
      <c r="W9" s="330"/>
      <c r="X9" s="330"/>
      <c r="Y9" s="330"/>
      <c r="Z9" s="330"/>
      <c r="AA9" s="331"/>
    </row>
    <row r="10" spans="1:27">
      <c r="A10" s="1076"/>
      <c r="B10" s="362" t="s">
        <v>3703</v>
      </c>
      <c r="C10" s="363">
        <v>5</v>
      </c>
      <c r="D10" s="413">
        <v>0</v>
      </c>
      <c r="E10" s="145">
        <v>370</v>
      </c>
      <c r="F10" s="410"/>
      <c r="G10" s="310" t="s">
        <v>3709</v>
      </c>
      <c r="H10" s="311"/>
      <c r="I10" s="311"/>
      <c r="J10" s="311"/>
      <c r="K10" s="311"/>
      <c r="L10" s="311"/>
      <c r="M10" s="312"/>
      <c r="N10" s="197"/>
      <c r="O10" s="1073"/>
      <c r="P10" s="334" t="s">
        <v>1700</v>
      </c>
      <c r="Q10" s="330">
        <v>6</v>
      </c>
      <c r="R10" s="304"/>
      <c r="S10" s="199">
        <v>420</v>
      </c>
      <c r="T10" s="199"/>
      <c r="U10" s="329" t="s">
        <v>3710</v>
      </c>
      <c r="V10" s="330"/>
      <c r="W10" s="330"/>
      <c r="X10" s="330"/>
      <c r="Y10" s="330"/>
      <c r="Z10" s="330"/>
      <c r="AA10" s="331"/>
    </row>
    <row r="11" spans="1:27">
      <c r="A11" s="1076"/>
      <c r="B11" s="362" t="s">
        <v>3703</v>
      </c>
      <c r="C11" s="363">
        <v>6</v>
      </c>
      <c r="D11" s="413">
        <v>0</v>
      </c>
      <c r="E11" s="145">
        <v>340</v>
      </c>
      <c r="F11" s="410"/>
      <c r="G11" s="310" t="s">
        <v>2366</v>
      </c>
      <c r="H11" s="311"/>
      <c r="I11" s="311"/>
      <c r="J11" s="311"/>
      <c r="K11" s="311"/>
      <c r="L11" s="311"/>
      <c r="M11" s="312"/>
      <c r="N11" s="197"/>
      <c r="O11" s="1073"/>
      <c r="P11" s="334" t="s">
        <v>1700</v>
      </c>
      <c r="Q11" s="330">
        <v>7</v>
      </c>
      <c r="R11" s="304"/>
      <c r="S11" s="199">
        <v>830</v>
      </c>
      <c r="T11" s="199"/>
      <c r="U11" s="329" t="s">
        <v>2374</v>
      </c>
      <c r="V11" s="330"/>
      <c r="W11" s="330"/>
      <c r="X11" s="330"/>
      <c r="Y11" s="330"/>
      <c r="Z11" s="330"/>
      <c r="AA11" s="331"/>
    </row>
    <row r="12" spans="1:27">
      <c r="A12" s="1076"/>
      <c r="B12" s="362" t="s">
        <v>3703</v>
      </c>
      <c r="C12" s="363">
        <v>7</v>
      </c>
      <c r="D12" s="413">
        <v>0</v>
      </c>
      <c r="E12" s="145">
        <v>430</v>
      </c>
      <c r="F12" s="410"/>
      <c r="G12" s="310" t="s">
        <v>3711</v>
      </c>
      <c r="H12" s="311"/>
      <c r="I12" s="311"/>
      <c r="J12" s="311"/>
      <c r="K12" s="311"/>
      <c r="L12" s="311"/>
      <c r="M12" s="312"/>
      <c r="N12" s="197"/>
      <c r="O12" s="1073"/>
      <c r="P12" s="334" t="s">
        <v>1700</v>
      </c>
      <c r="Q12" s="330">
        <v>8</v>
      </c>
      <c r="R12" s="304"/>
      <c r="S12" s="199">
        <v>270</v>
      </c>
      <c r="T12" s="199"/>
      <c r="U12" s="329" t="s">
        <v>3712</v>
      </c>
      <c r="V12" s="330"/>
      <c r="W12" s="330"/>
      <c r="X12" s="330"/>
      <c r="Y12" s="330"/>
      <c r="Z12" s="330"/>
      <c r="AA12" s="331"/>
    </row>
    <row r="13" spans="1:27">
      <c r="A13" s="1076"/>
      <c r="B13" s="309" t="s">
        <v>3703</v>
      </c>
      <c r="C13" s="363">
        <v>8</v>
      </c>
      <c r="D13" s="413">
        <v>0</v>
      </c>
      <c r="E13" s="145">
        <v>490</v>
      </c>
      <c r="F13" s="410"/>
      <c r="G13" s="310" t="s">
        <v>3713</v>
      </c>
      <c r="H13" s="311"/>
      <c r="I13" s="311"/>
      <c r="J13" s="311"/>
      <c r="K13" s="311"/>
      <c r="L13" s="311"/>
      <c r="M13" s="312"/>
      <c r="N13" s="197"/>
      <c r="O13" s="1073"/>
      <c r="P13" s="334"/>
      <c r="Q13" s="330"/>
      <c r="R13" s="304"/>
      <c r="S13" s="410"/>
      <c r="T13" s="199"/>
      <c r="U13" s="329"/>
      <c r="V13" s="330"/>
      <c r="W13" s="330"/>
      <c r="X13" s="330"/>
      <c r="Y13" s="330"/>
      <c r="Z13" s="330"/>
      <c r="AA13" s="331"/>
    </row>
    <row r="14" spans="1:27">
      <c r="A14" s="1076"/>
      <c r="B14" s="309" t="s">
        <v>3703</v>
      </c>
      <c r="C14" s="363">
        <v>9</v>
      </c>
      <c r="D14" s="413">
        <v>0</v>
      </c>
      <c r="E14" s="145">
        <v>580</v>
      </c>
      <c r="F14" s="410"/>
      <c r="G14" s="310" t="s">
        <v>3714</v>
      </c>
      <c r="H14" s="311"/>
      <c r="I14" s="311"/>
      <c r="J14" s="311"/>
      <c r="K14" s="311"/>
      <c r="L14" s="311"/>
      <c r="M14" s="312"/>
      <c r="N14" s="197"/>
      <c r="O14" s="1073"/>
      <c r="P14" s="334"/>
      <c r="Q14" s="330"/>
      <c r="R14" s="304"/>
      <c r="S14" s="199"/>
      <c r="T14" s="199"/>
      <c r="U14" s="329"/>
      <c r="V14" s="330"/>
      <c r="W14" s="330"/>
      <c r="X14" s="330"/>
      <c r="Y14" s="330"/>
      <c r="Z14" s="330"/>
      <c r="AA14" s="331"/>
    </row>
    <row r="15" spans="1:27">
      <c r="A15" s="1076"/>
      <c r="B15" s="309" t="s">
        <v>3703</v>
      </c>
      <c r="C15" s="363">
        <v>10</v>
      </c>
      <c r="D15" s="413">
        <v>0</v>
      </c>
      <c r="E15" s="145">
        <v>550</v>
      </c>
      <c r="F15" s="410"/>
      <c r="G15" s="310" t="s">
        <v>3715</v>
      </c>
      <c r="H15" s="311"/>
      <c r="I15" s="311"/>
      <c r="J15" s="311"/>
      <c r="K15" s="311"/>
      <c r="L15" s="311"/>
      <c r="M15" s="312"/>
      <c r="N15" s="197"/>
      <c r="O15" s="1073"/>
      <c r="P15" s="334"/>
      <c r="Q15" s="330"/>
      <c r="R15" s="304"/>
      <c r="S15" s="199"/>
      <c r="T15" s="199"/>
      <c r="U15" s="329"/>
      <c r="V15" s="330"/>
      <c r="W15" s="330"/>
      <c r="X15" s="330"/>
      <c r="Y15" s="330"/>
      <c r="Z15" s="330"/>
      <c r="AA15" s="331"/>
    </row>
    <row r="16" spans="1:27">
      <c r="A16" s="1076"/>
      <c r="B16" s="309" t="s">
        <v>3703</v>
      </c>
      <c r="C16" s="363">
        <v>11</v>
      </c>
      <c r="D16" s="413">
        <v>0</v>
      </c>
      <c r="E16" s="145">
        <v>440</v>
      </c>
      <c r="F16" s="410"/>
      <c r="G16" s="310" t="s">
        <v>3716</v>
      </c>
      <c r="H16" s="311"/>
      <c r="I16" s="311"/>
      <c r="J16" s="311"/>
      <c r="K16" s="311"/>
      <c r="L16" s="311"/>
      <c r="M16" s="312"/>
      <c r="N16" s="197"/>
      <c r="O16" s="1073"/>
      <c r="P16" s="71"/>
      <c r="Q16" s="72"/>
      <c r="R16" s="377"/>
      <c r="S16" s="155"/>
      <c r="T16" s="155"/>
      <c r="U16" s="320"/>
      <c r="V16" s="321"/>
      <c r="W16" s="321"/>
      <c r="X16" s="321"/>
      <c r="Y16" s="321"/>
      <c r="Z16" s="321"/>
      <c r="AA16" s="322"/>
    </row>
    <row r="17" spans="1:27">
      <c r="A17" s="1076"/>
      <c r="B17" s="309" t="s">
        <v>3703</v>
      </c>
      <c r="C17" s="363">
        <v>12</v>
      </c>
      <c r="D17" s="413">
        <v>0</v>
      </c>
      <c r="E17" s="145">
        <v>440</v>
      </c>
      <c r="F17" s="410"/>
      <c r="G17" s="310" t="s">
        <v>3717</v>
      </c>
      <c r="H17" s="311"/>
      <c r="I17" s="311"/>
      <c r="J17" s="311"/>
      <c r="K17" s="311"/>
      <c r="L17" s="311"/>
      <c r="M17" s="312"/>
      <c r="N17" s="197"/>
      <c r="O17" s="1074"/>
      <c r="P17" s="371" t="s">
        <v>10</v>
      </c>
      <c r="Q17" s="372"/>
      <c r="R17" s="335"/>
      <c r="S17" s="148">
        <f>SUM(S6:S15)</f>
        <v>2520</v>
      </c>
      <c r="T17" s="148">
        <f>SUM(T6:T15)</f>
        <v>0</v>
      </c>
      <c r="U17" s="1018"/>
      <c r="V17" s="1019"/>
      <c r="W17" s="1019"/>
      <c r="X17" s="1019"/>
      <c r="Y17" s="1019"/>
      <c r="Z17" s="1019"/>
      <c r="AA17" s="1020"/>
    </row>
    <row r="18" spans="1:27">
      <c r="A18" s="1076"/>
      <c r="B18" s="362" t="s">
        <v>3703</v>
      </c>
      <c r="C18" s="363">
        <v>13</v>
      </c>
      <c r="D18" s="413">
        <v>0</v>
      </c>
      <c r="E18" s="145">
        <v>440</v>
      </c>
      <c r="F18" s="410"/>
      <c r="G18" s="310" t="s">
        <v>3718</v>
      </c>
      <c r="H18" s="311"/>
      <c r="I18" s="311"/>
      <c r="J18" s="311"/>
      <c r="K18" s="311"/>
      <c r="L18" s="311"/>
      <c r="M18" s="312"/>
      <c r="N18" s="197"/>
      <c r="O18" s="1072" t="s">
        <v>2375</v>
      </c>
      <c r="P18" s="359" t="s">
        <v>1701</v>
      </c>
      <c r="Q18" s="360">
        <v>1</v>
      </c>
      <c r="R18" s="375">
        <v>0</v>
      </c>
      <c r="S18" s="147">
        <v>400</v>
      </c>
      <c r="T18" s="147"/>
      <c r="U18" s="314" t="s">
        <v>3719</v>
      </c>
      <c r="V18" s="315"/>
      <c r="W18" s="315"/>
      <c r="X18" s="315"/>
      <c r="Y18" s="315"/>
      <c r="Z18" s="315"/>
      <c r="AA18" s="316"/>
    </row>
    <row r="19" spans="1:27">
      <c r="A19" s="1076"/>
      <c r="B19" s="71" t="s">
        <v>3703</v>
      </c>
      <c r="C19" s="72">
        <v>14</v>
      </c>
      <c r="D19" s="417">
        <v>0</v>
      </c>
      <c r="E19" s="145">
        <v>420</v>
      </c>
      <c r="F19" s="410"/>
      <c r="G19" s="320" t="s">
        <v>3720</v>
      </c>
      <c r="H19" s="321"/>
      <c r="I19" s="321"/>
      <c r="J19" s="321"/>
      <c r="K19" s="321"/>
      <c r="L19" s="321"/>
      <c r="M19" s="322"/>
      <c r="N19" s="197"/>
      <c r="O19" s="1073"/>
      <c r="P19" s="362" t="s">
        <v>1701</v>
      </c>
      <c r="Q19" s="363">
        <v>2</v>
      </c>
      <c r="R19" s="376">
        <v>0</v>
      </c>
      <c r="S19" s="145">
        <v>490</v>
      </c>
      <c r="T19" s="145"/>
      <c r="U19" s="310" t="s">
        <v>3721</v>
      </c>
      <c r="V19" s="311"/>
      <c r="W19" s="311"/>
      <c r="X19" s="311"/>
      <c r="Y19" s="311"/>
      <c r="Z19" s="311"/>
      <c r="AA19" s="312"/>
    </row>
    <row r="20" spans="1:27">
      <c r="A20" s="1077"/>
      <c r="B20" s="371" t="s">
        <v>10</v>
      </c>
      <c r="C20" s="372"/>
      <c r="D20" s="335"/>
      <c r="E20" s="160">
        <f>SUM(E6:E19)</f>
        <v>6490</v>
      </c>
      <c r="F20" s="160">
        <f>SUM(F6:F19)</f>
        <v>0</v>
      </c>
      <c r="G20" s="1018"/>
      <c r="H20" s="1019"/>
      <c r="I20" s="1019"/>
      <c r="J20" s="1019"/>
      <c r="K20" s="1019"/>
      <c r="L20" s="1019"/>
      <c r="M20" s="1020"/>
      <c r="N20" s="197"/>
      <c r="O20" s="1073"/>
      <c r="P20" s="362" t="s">
        <v>1701</v>
      </c>
      <c r="Q20" s="363">
        <v>3</v>
      </c>
      <c r="R20" s="376">
        <v>0</v>
      </c>
      <c r="S20" s="145">
        <v>420</v>
      </c>
      <c r="T20" s="145"/>
      <c r="U20" s="310" t="s">
        <v>3722</v>
      </c>
      <c r="V20" s="311"/>
      <c r="W20" s="311"/>
      <c r="X20" s="311"/>
      <c r="Y20" s="311"/>
      <c r="Z20" s="311"/>
      <c r="AA20" s="312"/>
    </row>
    <row r="21" spans="1:27">
      <c r="A21" s="1075" t="s">
        <v>2369</v>
      </c>
      <c r="B21" s="359" t="s">
        <v>3723</v>
      </c>
      <c r="C21" s="360">
        <v>1</v>
      </c>
      <c r="D21" s="411">
        <v>0</v>
      </c>
      <c r="E21" s="147">
        <v>560</v>
      </c>
      <c r="F21" s="409"/>
      <c r="G21" s="314" t="s">
        <v>3724</v>
      </c>
      <c r="H21" s="315"/>
      <c r="I21" s="315"/>
      <c r="J21" s="315"/>
      <c r="K21" s="315"/>
      <c r="L21" s="315"/>
      <c r="M21" s="316"/>
      <c r="N21" s="197"/>
      <c r="O21" s="1073"/>
      <c r="P21" s="362" t="s">
        <v>1701</v>
      </c>
      <c r="Q21" s="363">
        <v>4</v>
      </c>
      <c r="R21" s="376">
        <v>0</v>
      </c>
      <c r="S21" s="145">
        <v>200</v>
      </c>
      <c r="T21" s="145"/>
      <c r="U21" s="310" t="s">
        <v>3725</v>
      </c>
      <c r="V21" s="311"/>
      <c r="W21" s="311"/>
      <c r="X21" s="311"/>
      <c r="Y21" s="311"/>
      <c r="Z21" s="311"/>
      <c r="AA21" s="312"/>
    </row>
    <row r="22" spans="1:27">
      <c r="A22" s="1076"/>
      <c r="B22" s="362" t="s">
        <v>3723</v>
      </c>
      <c r="C22" s="363">
        <v>2</v>
      </c>
      <c r="D22" s="413">
        <v>0</v>
      </c>
      <c r="E22" s="145">
        <v>410</v>
      </c>
      <c r="F22" s="410"/>
      <c r="G22" s="310" t="s">
        <v>3726</v>
      </c>
      <c r="H22" s="311"/>
      <c r="I22" s="311"/>
      <c r="J22" s="311"/>
      <c r="K22" s="311"/>
      <c r="L22" s="311"/>
      <c r="M22" s="312"/>
      <c r="N22" s="197"/>
      <c r="O22" s="1073"/>
      <c r="P22" s="71"/>
      <c r="Q22" s="72"/>
      <c r="R22" s="377"/>
      <c r="S22" s="155"/>
      <c r="T22" s="155"/>
      <c r="U22" s="320"/>
      <c r="V22" s="321"/>
      <c r="W22" s="321"/>
      <c r="X22" s="321"/>
      <c r="Y22" s="321"/>
      <c r="Z22" s="321"/>
      <c r="AA22" s="322"/>
    </row>
    <row r="23" spans="1:27">
      <c r="A23" s="1076"/>
      <c r="B23" s="362" t="s">
        <v>3723</v>
      </c>
      <c r="C23" s="363">
        <v>3</v>
      </c>
      <c r="D23" s="413">
        <v>0</v>
      </c>
      <c r="E23" s="145">
        <v>430</v>
      </c>
      <c r="F23" s="410"/>
      <c r="G23" s="310" t="s">
        <v>3727</v>
      </c>
      <c r="H23" s="311"/>
      <c r="I23" s="311"/>
      <c r="J23" s="311"/>
      <c r="K23" s="311"/>
      <c r="L23" s="311"/>
      <c r="M23" s="312"/>
      <c r="N23" s="197"/>
      <c r="O23" s="1074"/>
      <c r="P23" s="371" t="s">
        <v>10</v>
      </c>
      <c r="Q23" s="372"/>
      <c r="R23" s="306"/>
      <c r="S23" s="148">
        <f>SUM(S18:S22)</f>
        <v>1510</v>
      </c>
      <c r="T23" s="148">
        <f>SUM(T18:T22)</f>
        <v>0</v>
      </c>
      <c r="U23" s="1018"/>
      <c r="V23" s="1019"/>
      <c r="W23" s="1019"/>
      <c r="X23" s="1019"/>
      <c r="Y23" s="1019"/>
      <c r="Z23" s="1019"/>
      <c r="AA23" s="1020"/>
    </row>
    <row r="24" spans="1:27">
      <c r="A24" s="1076"/>
      <c r="B24" s="362" t="s">
        <v>3723</v>
      </c>
      <c r="C24" s="363">
        <v>4</v>
      </c>
      <c r="D24" s="413">
        <v>0</v>
      </c>
      <c r="E24" s="145">
        <v>380</v>
      </c>
      <c r="F24" s="410"/>
      <c r="G24" s="310" t="s">
        <v>3728</v>
      </c>
      <c r="H24" s="311"/>
      <c r="I24" s="311"/>
      <c r="J24" s="311"/>
      <c r="K24" s="311"/>
      <c r="L24" s="311"/>
      <c r="M24" s="312"/>
      <c r="N24" s="197"/>
      <c r="O24" s="1072" t="s">
        <v>2376</v>
      </c>
      <c r="P24" s="359" t="s">
        <v>1702</v>
      </c>
      <c r="Q24" s="360">
        <v>1</v>
      </c>
      <c r="R24" s="411">
        <v>0</v>
      </c>
      <c r="S24" s="147">
        <v>430</v>
      </c>
      <c r="T24" s="409"/>
      <c r="U24" s="412" t="s">
        <v>3729</v>
      </c>
      <c r="V24" s="315"/>
      <c r="W24" s="315"/>
      <c r="X24" s="315"/>
      <c r="Y24" s="315"/>
      <c r="Z24" s="315"/>
      <c r="AA24" s="316"/>
    </row>
    <row r="25" spans="1:27">
      <c r="A25" s="1076"/>
      <c r="B25" s="362" t="s">
        <v>3723</v>
      </c>
      <c r="C25" s="363">
        <v>5</v>
      </c>
      <c r="D25" s="413">
        <v>0</v>
      </c>
      <c r="E25" s="145">
        <v>340</v>
      </c>
      <c r="F25" s="410"/>
      <c r="G25" s="310" t="s">
        <v>3730</v>
      </c>
      <c r="H25" s="311"/>
      <c r="I25" s="311"/>
      <c r="J25" s="311"/>
      <c r="K25" s="311"/>
      <c r="L25" s="311"/>
      <c r="M25" s="312"/>
      <c r="N25" s="197"/>
      <c r="O25" s="1073"/>
      <c r="P25" s="362" t="s">
        <v>1702</v>
      </c>
      <c r="Q25" s="363">
        <v>2</v>
      </c>
      <c r="R25" s="413">
        <v>0</v>
      </c>
      <c r="S25" s="145">
        <v>470</v>
      </c>
      <c r="T25" s="410"/>
      <c r="U25" s="414" t="s">
        <v>3731</v>
      </c>
      <c r="V25" s="311"/>
      <c r="W25" s="311"/>
      <c r="X25" s="311"/>
      <c r="Y25" s="311"/>
      <c r="Z25" s="311"/>
      <c r="AA25" s="312"/>
    </row>
    <row r="26" spans="1:27">
      <c r="A26" s="1076"/>
      <c r="B26" s="362" t="s">
        <v>3723</v>
      </c>
      <c r="C26" s="363">
        <v>6</v>
      </c>
      <c r="D26" s="413">
        <v>0</v>
      </c>
      <c r="E26" s="145">
        <v>600</v>
      </c>
      <c r="F26" s="410"/>
      <c r="G26" s="310" t="s">
        <v>3732</v>
      </c>
      <c r="H26" s="311"/>
      <c r="I26" s="311"/>
      <c r="J26" s="311"/>
      <c r="K26" s="311"/>
      <c r="L26" s="311"/>
      <c r="M26" s="312"/>
      <c r="N26" s="197"/>
      <c r="O26" s="1073"/>
      <c r="P26" s="362" t="s">
        <v>1702</v>
      </c>
      <c r="Q26" s="363">
        <v>3</v>
      </c>
      <c r="R26" s="413">
        <v>0</v>
      </c>
      <c r="S26" s="145">
        <v>400</v>
      </c>
      <c r="T26" s="410"/>
      <c r="U26" s="414" t="s">
        <v>3733</v>
      </c>
      <c r="V26" s="311"/>
      <c r="W26" s="311"/>
      <c r="X26" s="311"/>
      <c r="Y26" s="311"/>
      <c r="Z26" s="311"/>
      <c r="AA26" s="312"/>
    </row>
    <row r="27" spans="1:27">
      <c r="A27" s="1076"/>
      <c r="B27" s="362" t="s">
        <v>3723</v>
      </c>
      <c r="C27" s="363">
        <v>7</v>
      </c>
      <c r="D27" s="413">
        <v>0</v>
      </c>
      <c r="E27" s="145">
        <v>410</v>
      </c>
      <c r="F27" s="410"/>
      <c r="G27" s="310" t="s">
        <v>3734</v>
      </c>
      <c r="H27" s="311"/>
      <c r="I27" s="311"/>
      <c r="J27" s="311"/>
      <c r="K27" s="311"/>
      <c r="L27" s="311"/>
      <c r="M27" s="312"/>
      <c r="N27" s="197"/>
      <c r="O27" s="1073"/>
      <c r="P27" s="362" t="s">
        <v>1702</v>
      </c>
      <c r="Q27" s="363">
        <v>4</v>
      </c>
      <c r="R27" s="413">
        <v>0</v>
      </c>
      <c r="S27" s="199">
        <v>530</v>
      </c>
      <c r="T27" s="410"/>
      <c r="U27" s="414" t="s">
        <v>3735</v>
      </c>
      <c r="V27" s="311"/>
      <c r="W27" s="311"/>
      <c r="X27" s="311"/>
      <c r="Y27" s="311"/>
      <c r="Z27" s="311"/>
      <c r="AA27" s="312"/>
    </row>
    <row r="28" spans="1:27">
      <c r="A28" s="1076"/>
      <c r="B28" s="362" t="s">
        <v>3723</v>
      </c>
      <c r="C28" s="363">
        <v>8</v>
      </c>
      <c r="D28" s="413">
        <v>0</v>
      </c>
      <c r="E28" s="145">
        <v>430</v>
      </c>
      <c r="F28" s="410"/>
      <c r="G28" s="310" t="s">
        <v>3736</v>
      </c>
      <c r="H28" s="311"/>
      <c r="I28" s="311"/>
      <c r="J28" s="311"/>
      <c r="K28" s="311"/>
      <c r="L28" s="311"/>
      <c r="M28" s="312"/>
      <c r="N28" s="197"/>
      <c r="O28" s="1073"/>
      <c r="P28" s="362" t="s">
        <v>1702</v>
      </c>
      <c r="Q28" s="363">
        <v>5</v>
      </c>
      <c r="R28" s="413">
        <v>0</v>
      </c>
      <c r="S28" s="199">
        <v>500</v>
      </c>
      <c r="T28" s="410"/>
      <c r="U28" s="414" t="s">
        <v>3737</v>
      </c>
      <c r="V28" s="311"/>
      <c r="W28" s="311"/>
      <c r="X28" s="311"/>
      <c r="Y28" s="311"/>
      <c r="Z28" s="311"/>
      <c r="AA28" s="312"/>
    </row>
    <row r="29" spans="1:27">
      <c r="A29" s="1076"/>
      <c r="B29" s="362" t="s">
        <v>3723</v>
      </c>
      <c r="C29" s="363">
        <v>9</v>
      </c>
      <c r="D29" s="413">
        <v>0</v>
      </c>
      <c r="E29" s="145">
        <v>480</v>
      </c>
      <c r="F29" s="410"/>
      <c r="G29" s="310" t="s">
        <v>3738</v>
      </c>
      <c r="H29" s="311"/>
      <c r="I29" s="311"/>
      <c r="J29" s="311"/>
      <c r="K29" s="311"/>
      <c r="L29" s="311"/>
      <c r="M29" s="312"/>
      <c r="N29" s="197"/>
      <c r="O29" s="1073"/>
      <c r="P29" s="362" t="s">
        <v>1702</v>
      </c>
      <c r="Q29" s="363">
        <v>6</v>
      </c>
      <c r="R29" s="413">
        <v>0</v>
      </c>
      <c r="S29" s="145">
        <v>340</v>
      </c>
      <c r="T29" s="410"/>
      <c r="U29" s="414" t="s">
        <v>3739</v>
      </c>
      <c r="V29" s="311"/>
      <c r="W29" s="311"/>
      <c r="X29" s="311"/>
      <c r="Y29" s="311"/>
      <c r="Z29" s="311"/>
      <c r="AA29" s="312"/>
    </row>
    <row r="30" spans="1:27">
      <c r="A30" s="1076"/>
      <c r="B30" s="362" t="s">
        <v>3723</v>
      </c>
      <c r="C30" s="363">
        <v>10</v>
      </c>
      <c r="D30" s="413">
        <v>0</v>
      </c>
      <c r="E30" s="145">
        <v>460</v>
      </c>
      <c r="F30" s="410"/>
      <c r="G30" s="310" t="s">
        <v>3740</v>
      </c>
      <c r="H30" s="311"/>
      <c r="I30" s="311"/>
      <c r="J30" s="311"/>
      <c r="K30" s="311"/>
      <c r="L30" s="311"/>
      <c r="M30" s="312"/>
      <c r="N30" s="197"/>
      <c r="O30" s="1073"/>
      <c r="P30" s="362" t="s">
        <v>1702</v>
      </c>
      <c r="Q30" s="363">
        <v>7</v>
      </c>
      <c r="R30" s="413">
        <v>0</v>
      </c>
      <c r="S30" s="145">
        <v>360</v>
      </c>
      <c r="T30" s="410"/>
      <c r="U30" s="414" t="s">
        <v>3741</v>
      </c>
      <c r="V30" s="311"/>
      <c r="W30" s="311"/>
      <c r="X30" s="311"/>
      <c r="Y30" s="311"/>
      <c r="Z30" s="311"/>
      <c r="AA30" s="312"/>
    </row>
    <row r="31" spans="1:27">
      <c r="A31" s="1076"/>
      <c r="B31" s="362" t="s">
        <v>3723</v>
      </c>
      <c r="C31" s="363">
        <v>11</v>
      </c>
      <c r="D31" s="413">
        <v>0</v>
      </c>
      <c r="E31" s="145">
        <v>430</v>
      </c>
      <c r="F31" s="410"/>
      <c r="G31" s="310" t="s">
        <v>3742</v>
      </c>
      <c r="H31" s="311"/>
      <c r="I31" s="311"/>
      <c r="J31" s="311"/>
      <c r="K31" s="311"/>
      <c r="L31" s="311"/>
      <c r="M31" s="312"/>
      <c r="N31" s="197"/>
      <c r="O31" s="1073"/>
      <c r="P31" s="362" t="s">
        <v>1702</v>
      </c>
      <c r="Q31" s="363">
        <v>8</v>
      </c>
      <c r="R31" s="413">
        <v>0</v>
      </c>
      <c r="S31" s="145">
        <v>590</v>
      </c>
      <c r="T31" s="410"/>
      <c r="U31" s="414" t="s">
        <v>3743</v>
      </c>
      <c r="V31" s="311"/>
      <c r="W31" s="311"/>
      <c r="X31" s="311"/>
      <c r="Y31" s="311"/>
      <c r="Z31" s="311"/>
      <c r="AA31" s="312"/>
    </row>
    <row r="32" spans="1:27">
      <c r="A32" s="1076"/>
      <c r="B32" s="362" t="s">
        <v>3723</v>
      </c>
      <c r="C32" s="363">
        <v>12</v>
      </c>
      <c r="D32" s="413">
        <v>0</v>
      </c>
      <c r="E32" s="145">
        <v>280</v>
      </c>
      <c r="F32" s="410"/>
      <c r="G32" s="310" t="s">
        <v>3744</v>
      </c>
      <c r="H32" s="311"/>
      <c r="I32" s="311"/>
      <c r="J32" s="311"/>
      <c r="K32" s="311"/>
      <c r="L32" s="311"/>
      <c r="M32" s="312"/>
      <c r="N32" s="197"/>
      <c r="O32" s="1073"/>
      <c r="P32" s="362" t="s">
        <v>1702</v>
      </c>
      <c r="Q32" s="363">
        <v>9</v>
      </c>
      <c r="R32" s="413">
        <v>0</v>
      </c>
      <c r="S32" s="145">
        <v>650</v>
      </c>
      <c r="T32" s="410"/>
      <c r="U32" s="414" t="s">
        <v>3745</v>
      </c>
      <c r="V32" s="311"/>
      <c r="W32" s="311"/>
      <c r="X32" s="311"/>
      <c r="Y32" s="311"/>
      <c r="Z32" s="311"/>
      <c r="AA32" s="312"/>
    </row>
    <row r="33" spans="1:27">
      <c r="A33" s="1076"/>
      <c r="B33" s="362" t="s">
        <v>3723</v>
      </c>
      <c r="C33" s="363">
        <v>13</v>
      </c>
      <c r="D33" s="413">
        <v>0</v>
      </c>
      <c r="E33" s="145">
        <v>740</v>
      </c>
      <c r="F33" s="410"/>
      <c r="G33" s="310" t="s">
        <v>3746</v>
      </c>
      <c r="H33" s="311"/>
      <c r="I33" s="311"/>
      <c r="J33" s="311"/>
      <c r="K33" s="311"/>
      <c r="L33" s="311"/>
      <c r="M33" s="312"/>
      <c r="N33" s="197"/>
      <c r="O33" s="1073"/>
      <c r="P33" s="362" t="s">
        <v>1702</v>
      </c>
      <c r="Q33" s="363">
        <v>10</v>
      </c>
      <c r="R33" s="413">
        <v>0</v>
      </c>
      <c r="S33" s="145">
        <v>520</v>
      </c>
      <c r="T33" s="410"/>
      <c r="U33" s="414" t="s">
        <v>3747</v>
      </c>
      <c r="V33" s="311"/>
      <c r="W33" s="311"/>
      <c r="X33" s="311"/>
      <c r="Y33" s="311"/>
      <c r="Z33" s="311"/>
      <c r="AA33" s="312"/>
    </row>
    <row r="34" spans="1:27">
      <c r="A34" s="1076"/>
      <c r="B34" s="362" t="s">
        <v>3723</v>
      </c>
      <c r="C34" s="363">
        <v>14</v>
      </c>
      <c r="D34" s="413">
        <v>0</v>
      </c>
      <c r="E34" s="145">
        <v>360</v>
      </c>
      <c r="F34" s="410"/>
      <c r="G34" s="310" t="s">
        <v>3748</v>
      </c>
      <c r="H34" s="311"/>
      <c r="I34" s="311"/>
      <c r="J34" s="311"/>
      <c r="K34" s="311"/>
      <c r="L34" s="311"/>
      <c r="M34" s="312"/>
      <c r="N34" s="197"/>
      <c r="O34" s="1073"/>
      <c r="P34" s="362" t="s">
        <v>1702</v>
      </c>
      <c r="Q34" s="363">
        <v>11</v>
      </c>
      <c r="R34" s="413">
        <v>0</v>
      </c>
      <c r="S34" s="145">
        <v>590</v>
      </c>
      <c r="T34" s="410"/>
      <c r="U34" s="414" t="s">
        <v>3749</v>
      </c>
      <c r="V34" s="311"/>
      <c r="W34" s="311"/>
      <c r="X34" s="311"/>
      <c r="Y34" s="311"/>
      <c r="Z34" s="311"/>
      <c r="AA34" s="312"/>
    </row>
    <row r="35" spans="1:27">
      <c r="A35" s="1076"/>
      <c r="B35" s="71" t="s">
        <v>3723</v>
      </c>
      <c r="C35" s="72">
        <v>15</v>
      </c>
      <c r="D35" s="417">
        <v>0</v>
      </c>
      <c r="E35" s="145">
        <v>500</v>
      </c>
      <c r="F35" s="410"/>
      <c r="G35" s="320" t="s">
        <v>3750</v>
      </c>
      <c r="H35" s="321"/>
      <c r="I35" s="321"/>
      <c r="J35" s="321"/>
      <c r="K35" s="321"/>
      <c r="L35" s="321"/>
      <c r="M35" s="322"/>
      <c r="N35" s="197"/>
      <c r="O35" s="1073"/>
      <c r="P35" s="362" t="s">
        <v>1702</v>
      </c>
      <c r="Q35" s="363">
        <v>12</v>
      </c>
      <c r="R35" s="413">
        <v>0</v>
      </c>
      <c r="S35" s="145">
        <v>570</v>
      </c>
      <c r="T35" s="410"/>
      <c r="U35" s="414" t="s">
        <v>3751</v>
      </c>
      <c r="V35" s="311"/>
      <c r="W35" s="311"/>
      <c r="X35" s="311"/>
      <c r="Y35" s="311"/>
      <c r="Z35" s="311"/>
      <c r="AA35" s="312"/>
    </row>
    <row r="36" spans="1:27">
      <c r="A36" s="1077"/>
      <c r="B36" s="371" t="s">
        <v>10</v>
      </c>
      <c r="C36" s="372"/>
      <c r="D36" s="306"/>
      <c r="E36" s="148">
        <f>SUM(E21:E35)</f>
        <v>6810</v>
      </c>
      <c r="F36" s="148">
        <f>SUM(F21:F35)</f>
        <v>0</v>
      </c>
      <c r="G36" s="1018"/>
      <c r="H36" s="1019"/>
      <c r="I36" s="1019"/>
      <c r="J36" s="1019"/>
      <c r="K36" s="1019"/>
      <c r="L36" s="1019"/>
      <c r="M36" s="1020"/>
      <c r="N36" s="197"/>
      <c r="O36" s="1073"/>
      <c r="P36" s="362" t="s">
        <v>1702</v>
      </c>
      <c r="Q36" s="363">
        <v>13</v>
      </c>
      <c r="R36" s="413">
        <v>0</v>
      </c>
      <c r="S36" s="145">
        <v>360</v>
      </c>
      <c r="T36" s="410"/>
      <c r="U36" s="414" t="s">
        <v>3752</v>
      </c>
      <c r="V36" s="311"/>
      <c r="W36" s="311"/>
      <c r="X36" s="311"/>
      <c r="Y36" s="311"/>
      <c r="Z36" s="311"/>
      <c r="AA36" s="312"/>
    </row>
    <row r="37" spans="1:27">
      <c r="A37" s="1075" t="s">
        <v>2377</v>
      </c>
      <c r="B37" s="359" t="s">
        <v>3753</v>
      </c>
      <c r="C37" s="360">
        <v>1</v>
      </c>
      <c r="D37" s="375">
        <v>0</v>
      </c>
      <c r="E37" s="147">
        <v>390</v>
      </c>
      <c r="F37" s="147"/>
      <c r="G37" s="314" t="s">
        <v>3754</v>
      </c>
      <c r="H37" s="315"/>
      <c r="I37" s="315"/>
      <c r="J37" s="315"/>
      <c r="K37" s="315"/>
      <c r="L37" s="315"/>
      <c r="M37" s="316"/>
      <c r="N37" s="197"/>
      <c r="O37" s="1073"/>
      <c r="P37" s="362" t="s">
        <v>1702</v>
      </c>
      <c r="Q37" s="363">
        <v>14</v>
      </c>
      <c r="R37" s="413">
        <v>0</v>
      </c>
      <c r="S37" s="145">
        <v>340</v>
      </c>
      <c r="T37" s="410"/>
      <c r="U37" s="414" t="s">
        <v>3755</v>
      </c>
      <c r="V37" s="311"/>
      <c r="W37" s="311"/>
      <c r="X37" s="311"/>
      <c r="Y37" s="311"/>
      <c r="Z37" s="311"/>
      <c r="AA37" s="312"/>
    </row>
    <row r="38" spans="1:27">
      <c r="A38" s="1076"/>
      <c r="B38" s="362" t="s">
        <v>3753</v>
      </c>
      <c r="C38" s="363">
        <v>2</v>
      </c>
      <c r="D38" s="376">
        <v>0</v>
      </c>
      <c r="E38" s="145">
        <v>570</v>
      </c>
      <c r="F38" s="145"/>
      <c r="G38" s="310" t="s">
        <v>3756</v>
      </c>
      <c r="H38" s="311"/>
      <c r="I38" s="311"/>
      <c r="J38" s="311"/>
      <c r="K38" s="311"/>
      <c r="L38" s="311"/>
      <c r="M38" s="312"/>
      <c r="N38" s="197"/>
      <c r="O38" s="1073"/>
      <c r="P38" s="71"/>
      <c r="Q38" s="72"/>
      <c r="R38" s="377"/>
      <c r="S38" s="155"/>
      <c r="T38" s="155"/>
      <c r="U38" s="320"/>
      <c r="V38" s="321"/>
      <c r="W38" s="321"/>
      <c r="X38" s="321"/>
      <c r="Y38" s="321"/>
      <c r="Z38" s="321"/>
      <c r="AA38" s="322"/>
    </row>
    <row r="39" spans="1:27">
      <c r="A39" s="1076"/>
      <c r="B39" s="362" t="s">
        <v>3753</v>
      </c>
      <c r="C39" s="363">
        <v>3</v>
      </c>
      <c r="D39" s="376">
        <v>0</v>
      </c>
      <c r="E39" s="145">
        <v>500</v>
      </c>
      <c r="F39" s="145"/>
      <c r="G39" s="310" t="s">
        <v>3757</v>
      </c>
      <c r="H39" s="311"/>
      <c r="I39" s="311"/>
      <c r="J39" s="311"/>
      <c r="K39" s="311"/>
      <c r="L39" s="311"/>
      <c r="M39" s="312"/>
      <c r="N39" s="197"/>
      <c r="O39" s="1074"/>
      <c r="P39" s="371" t="s">
        <v>10</v>
      </c>
      <c r="Q39" s="372"/>
      <c r="R39" s="335"/>
      <c r="S39" s="148">
        <f>SUM(S24:S37)</f>
        <v>6650</v>
      </c>
      <c r="T39" s="148">
        <f>SUM(T24:T37)</f>
        <v>0</v>
      </c>
      <c r="U39" s="1018"/>
      <c r="V39" s="1019"/>
      <c r="W39" s="1019"/>
      <c r="X39" s="1019"/>
      <c r="Y39" s="1019"/>
      <c r="Z39" s="1019"/>
      <c r="AA39" s="1020"/>
    </row>
    <row r="40" spans="1:27">
      <c r="A40" s="1076"/>
      <c r="B40" s="362" t="s">
        <v>3753</v>
      </c>
      <c r="C40" s="363">
        <v>4</v>
      </c>
      <c r="D40" s="376">
        <v>0</v>
      </c>
      <c r="E40" s="145">
        <v>420</v>
      </c>
      <c r="F40" s="145"/>
      <c r="G40" s="310" t="s">
        <v>3758</v>
      </c>
      <c r="H40" s="311"/>
      <c r="I40" s="311"/>
      <c r="J40" s="311"/>
      <c r="K40" s="311"/>
      <c r="L40" s="311"/>
      <c r="M40" s="312"/>
      <c r="N40" s="197"/>
      <c r="O40" s="1317" t="s">
        <v>3759</v>
      </c>
      <c r="P40" s="394" t="s">
        <v>1703</v>
      </c>
      <c r="Q40" s="315">
        <v>1</v>
      </c>
      <c r="R40" s="411">
        <v>0</v>
      </c>
      <c r="S40" s="449">
        <v>500</v>
      </c>
      <c r="T40" s="415"/>
      <c r="U40" s="314" t="s">
        <v>3760</v>
      </c>
      <c r="V40" s="315"/>
      <c r="W40" s="315"/>
      <c r="X40" s="315"/>
      <c r="Y40" s="315"/>
      <c r="Z40" s="315"/>
      <c r="AA40" s="316"/>
    </row>
    <row r="41" spans="1:27">
      <c r="A41" s="1076"/>
      <c r="B41" s="362" t="s">
        <v>3753</v>
      </c>
      <c r="C41" s="363">
        <v>5</v>
      </c>
      <c r="D41" s="376">
        <v>0</v>
      </c>
      <c r="E41" s="145">
        <v>490</v>
      </c>
      <c r="F41" s="145"/>
      <c r="G41" s="310" t="s">
        <v>3761</v>
      </c>
      <c r="H41" s="311"/>
      <c r="I41" s="311"/>
      <c r="J41" s="311"/>
      <c r="K41" s="311"/>
      <c r="L41" s="311"/>
      <c r="M41" s="312"/>
      <c r="N41" s="197"/>
      <c r="O41" s="1318"/>
      <c r="P41" s="334" t="s">
        <v>1703</v>
      </c>
      <c r="Q41" s="330">
        <v>2</v>
      </c>
      <c r="R41" s="413">
        <v>0</v>
      </c>
      <c r="S41" s="450">
        <v>500</v>
      </c>
      <c r="T41" s="416"/>
      <c r="U41" s="329" t="s">
        <v>3762</v>
      </c>
      <c r="V41" s="330"/>
      <c r="W41" s="330"/>
      <c r="X41" s="330"/>
      <c r="Y41" s="330"/>
      <c r="Z41" s="330"/>
      <c r="AA41" s="331"/>
    </row>
    <row r="42" spans="1:27">
      <c r="A42" s="1076"/>
      <c r="B42" s="362" t="s">
        <v>3753</v>
      </c>
      <c r="C42" s="363">
        <v>6</v>
      </c>
      <c r="D42" s="376">
        <v>0</v>
      </c>
      <c r="E42" s="145">
        <v>490</v>
      </c>
      <c r="F42" s="145"/>
      <c r="G42" s="310" t="s">
        <v>3763</v>
      </c>
      <c r="H42" s="311"/>
      <c r="I42" s="311"/>
      <c r="J42" s="311"/>
      <c r="K42" s="311"/>
      <c r="L42" s="311"/>
      <c r="M42" s="312"/>
      <c r="N42" s="197"/>
      <c r="O42" s="1318"/>
      <c r="P42" s="334" t="s">
        <v>1703</v>
      </c>
      <c r="Q42" s="330">
        <v>3</v>
      </c>
      <c r="R42" s="413">
        <v>0</v>
      </c>
      <c r="S42" s="450">
        <v>590</v>
      </c>
      <c r="T42" s="416"/>
      <c r="U42" s="329" t="s">
        <v>3140</v>
      </c>
      <c r="V42" s="330"/>
      <c r="W42" s="330"/>
      <c r="X42" s="330"/>
      <c r="Y42" s="330"/>
      <c r="Z42" s="330"/>
      <c r="AA42" s="331"/>
    </row>
    <row r="43" spans="1:27">
      <c r="A43" s="1076"/>
      <c r="B43" s="362" t="s">
        <v>3753</v>
      </c>
      <c r="C43" s="363">
        <v>7</v>
      </c>
      <c r="D43" s="376">
        <v>0</v>
      </c>
      <c r="E43" s="145">
        <v>500</v>
      </c>
      <c r="F43" s="145"/>
      <c r="G43" s="310" t="s">
        <v>3764</v>
      </c>
      <c r="H43" s="311"/>
      <c r="I43" s="311"/>
      <c r="J43" s="311"/>
      <c r="K43" s="311"/>
      <c r="L43" s="311"/>
      <c r="M43" s="312"/>
      <c r="N43" s="197"/>
      <c r="O43" s="1318"/>
      <c r="P43" s="334" t="s">
        <v>1703</v>
      </c>
      <c r="Q43" s="330">
        <v>4</v>
      </c>
      <c r="R43" s="413">
        <v>0</v>
      </c>
      <c r="S43" s="450">
        <v>350</v>
      </c>
      <c r="T43" s="416"/>
      <c r="U43" s="329" t="s">
        <v>3141</v>
      </c>
      <c r="V43" s="330"/>
      <c r="W43" s="330"/>
      <c r="X43" s="330"/>
      <c r="Y43" s="330"/>
      <c r="Z43" s="330"/>
      <c r="AA43" s="331"/>
    </row>
    <row r="44" spans="1:27">
      <c r="A44" s="1076"/>
      <c r="B44" s="362" t="s">
        <v>3753</v>
      </c>
      <c r="C44" s="363">
        <v>8</v>
      </c>
      <c r="D44" s="376">
        <v>0</v>
      </c>
      <c r="E44" s="145">
        <v>410</v>
      </c>
      <c r="F44" s="145"/>
      <c r="G44" s="310" t="s">
        <v>3765</v>
      </c>
      <c r="H44" s="311"/>
      <c r="I44" s="311"/>
      <c r="J44" s="311"/>
      <c r="K44" s="311"/>
      <c r="L44" s="311"/>
      <c r="M44" s="312"/>
      <c r="N44" s="197"/>
      <c r="O44" s="1318"/>
      <c r="P44" s="71"/>
      <c r="Q44" s="72"/>
      <c r="R44" s="417"/>
      <c r="S44" s="418"/>
      <c r="T44" s="418"/>
      <c r="U44" s="320"/>
      <c r="V44" s="321"/>
      <c r="W44" s="321"/>
      <c r="X44" s="321"/>
      <c r="Y44" s="321"/>
      <c r="Z44" s="321"/>
      <c r="AA44" s="322"/>
    </row>
    <row r="45" spans="1:27">
      <c r="A45" s="1076"/>
      <c r="B45" s="362" t="s">
        <v>3753</v>
      </c>
      <c r="C45" s="363">
        <v>9</v>
      </c>
      <c r="D45" s="376">
        <v>0</v>
      </c>
      <c r="E45" s="145">
        <v>570</v>
      </c>
      <c r="F45" s="145"/>
      <c r="G45" s="310" t="s">
        <v>3766</v>
      </c>
      <c r="H45" s="311"/>
      <c r="I45" s="311"/>
      <c r="J45" s="311"/>
      <c r="K45" s="311"/>
      <c r="L45" s="311"/>
      <c r="M45" s="312"/>
      <c r="N45" s="197"/>
      <c r="O45" s="1319"/>
      <c r="P45" s="397" t="s">
        <v>10</v>
      </c>
      <c r="Q45" s="398"/>
      <c r="R45" s="366"/>
      <c r="S45" s="148">
        <f>SUM(S40:S43)</f>
        <v>1940</v>
      </c>
      <c r="T45" s="406">
        <f>SUM(T40:T43)</f>
        <v>0</v>
      </c>
      <c r="U45" s="1320"/>
      <c r="V45" s="1320"/>
      <c r="W45" s="1320"/>
      <c r="X45" s="1320"/>
      <c r="Y45" s="1320"/>
      <c r="Z45" s="1320"/>
      <c r="AA45" s="1321"/>
    </row>
    <row r="46" spans="1:27">
      <c r="A46" s="1076"/>
      <c r="B46" s="362" t="s">
        <v>3753</v>
      </c>
      <c r="C46" s="363">
        <v>10</v>
      </c>
      <c r="D46" s="376">
        <v>0</v>
      </c>
      <c r="E46" s="145">
        <v>380</v>
      </c>
      <c r="F46" s="145"/>
      <c r="G46" s="310" t="s">
        <v>3767</v>
      </c>
      <c r="H46" s="311"/>
      <c r="I46" s="311"/>
      <c r="J46" s="311"/>
      <c r="K46" s="311"/>
      <c r="L46" s="311"/>
      <c r="M46" s="312"/>
      <c r="N46" s="197"/>
      <c r="O46" s="407"/>
      <c r="P46" s="129"/>
      <c r="Q46" s="129"/>
      <c r="R46" s="131"/>
      <c r="S46" s="182"/>
      <c r="T46" s="130"/>
      <c r="U46" s="347"/>
      <c r="V46" s="347"/>
      <c r="W46" s="347"/>
      <c r="X46" s="347"/>
      <c r="Y46" s="347"/>
      <c r="Z46" s="347"/>
      <c r="AA46" s="347"/>
    </row>
    <row r="47" spans="1:27">
      <c r="A47" s="1076"/>
      <c r="B47" s="362" t="s">
        <v>3753</v>
      </c>
      <c r="C47" s="363">
        <v>11</v>
      </c>
      <c r="D47" s="376">
        <v>0</v>
      </c>
      <c r="E47" s="145">
        <v>410</v>
      </c>
      <c r="F47" s="145"/>
      <c r="G47" s="310" t="s">
        <v>3768</v>
      </c>
      <c r="H47" s="311"/>
      <c r="I47" s="311"/>
      <c r="J47" s="311"/>
      <c r="K47" s="311"/>
      <c r="L47" s="311"/>
      <c r="M47" s="312"/>
      <c r="N47" s="197"/>
      <c r="O47" s="1098" t="s">
        <v>2378</v>
      </c>
      <c r="P47" s="1099"/>
      <c r="Q47" s="1099"/>
      <c r="R47" s="1100"/>
      <c r="S47" s="168">
        <f>S17+S23+S39+S45</f>
        <v>12620</v>
      </c>
      <c r="T47" s="156">
        <f>T17+T23+T39+T45</f>
        <v>0</v>
      </c>
      <c r="U47" s="347"/>
      <c r="V47" s="347"/>
      <c r="W47" s="347"/>
      <c r="X47" s="347"/>
      <c r="Y47" s="347"/>
      <c r="Z47" s="347"/>
      <c r="AA47" s="347"/>
    </row>
    <row r="48" spans="1:27">
      <c r="A48" s="1076"/>
      <c r="B48" s="362" t="s">
        <v>3753</v>
      </c>
      <c r="C48" s="363">
        <v>12</v>
      </c>
      <c r="D48" s="376">
        <v>0</v>
      </c>
      <c r="E48" s="145">
        <v>300</v>
      </c>
      <c r="F48" s="145"/>
      <c r="G48" s="310" t="s">
        <v>3769</v>
      </c>
      <c r="H48" s="311"/>
      <c r="I48" s="311"/>
      <c r="J48" s="311"/>
      <c r="K48" s="311"/>
      <c r="L48" s="311"/>
      <c r="M48" s="312"/>
      <c r="N48" s="197"/>
      <c r="O48" s="83"/>
      <c r="P48" s="347"/>
      <c r="Q48" s="347"/>
      <c r="R48" s="347"/>
      <c r="S48" s="132"/>
      <c r="T48" s="127"/>
      <c r="U48" s="347"/>
      <c r="V48" s="347"/>
      <c r="W48" s="347"/>
      <c r="X48" s="347"/>
      <c r="Y48" s="347"/>
      <c r="Z48" s="347"/>
      <c r="AA48" s="347"/>
    </row>
    <row r="49" spans="1:27">
      <c r="A49" s="1076"/>
      <c r="B49" s="362" t="s">
        <v>3753</v>
      </c>
      <c r="C49" s="363">
        <v>13</v>
      </c>
      <c r="D49" s="376">
        <v>0</v>
      </c>
      <c r="E49" s="145">
        <v>410</v>
      </c>
      <c r="F49" s="145"/>
      <c r="G49" s="310" t="s">
        <v>3770</v>
      </c>
      <c r="H49" s="311"/>
      <c r="I49" s="311"/>
      <c r="J49" s="311"/>
      <c r="K49" s="311"/>
      <c r="L49" s="311"/>
      <c r="M49" s="312"/>
      <c r="N49" s="197"/>
      <c r="O49" s="83"/>
      <c r="P49" s="347"/>
      <c r="Q49" s="347"/>
      <c r="R49" s="347"/>
      <c r="S49" s="132"/>
      <c r="T49" s="127"/>
      <c r="U49" s="347"/>
      <c r="V49" s="347"/>
      <c r="W49" s="347"/>
      <c r="X49" s="347"/>
      <c r="Y49" s="347"/>
      <c r="Z49" s="347"/>
      <c r="AA49" s="347"/>
    </row>
    <row r="50" spans="1:27">
      <c r="A50" s="1076"/>
      <c r="B50" s="362" t="s">
        <v>3753</v>
      </c>
      <c r="C50" s="363">
        <v>14</v>
      </c>
      <c r="D50" s="376">
        <v>1</v>
      </c>
      <c r="E50" s="145">
        <v>190</v>
      </c>
      <c r="F50" s="145"/>
      <c r="G50" s="310" t="s">
        <v>3771</v>
      </c>
      <c r="H50" s="311"/>
      <c r="I50" s="311"/>
      <c r="J50" s="311"/>
      <c r="K50" s="311"/>
      <c r="L50" s="311"/>
      <c r="M50" s="312"/>
      <c r="N50" s="197"/>
      <c r="O50" s="83"/>
      <c r="P50" s="347"/>
      <c r="Q50" s="347"/>
      <c r="R50" s="347"/>
      <c r="S50" s="132"/>
      <c r="T50" s="127"/>
      <c r="U50" s="347"/>
      <c r="V50" s="347"/>
      <c r="W50" s="347"/>
      <c r="X50" s="347"/>
      <c r="Y50" s="347"/>
      <c r="Z50" s="347"/>
      <c r="AA50" s="347"/>
    </row>
    <row r="51" spans="1:27">
      <c r="A51" s="1076"/>
      <c r="B51" s="71" t="s">
        <v>3753</v>
      </c>
      <c r="C51" s="72">
        <v>14</v>
      </c>
      <c r="D51" s="377">
        <v>2</v>
      </c>
      <c r="E51" s="145">
        <v>190</v>
      </c>
      <c r="F51" s="145"/>
      <c r="G51" s="320" t="s">
        <v>3772</v>
      </c>
      <c r="H51" s="321"/>
      <c r="I51" s="321"/>
      <c r="J51" s="321"/>
      <c r="K51" s="321"/>
      <c r="L51" s="321"/>
      <c r="M51" s="322"/>
      <c r="N51" s="197"/>
      <c r="O51" s="83"/>
      <c r="P51" s="347"/>
      <c r="Q51" s="347"/>
      <c r="R51" s="347"/>
      <c r="S51" s="132"/>
      <c r="T51" s="127"/>
      <c r="U51" s="347"/>
      <c r="V51" s="347"/>
      <c r="W51" s="347"/>
      <c r="X51" s="347"/>
      <c r="Y51" s="347"/>
      <c r="Z51" s="347"/>
      <c r="AA51" s="347"/>
    </row>
    <row r="52" spans="1:27">
      <c r="A52" s="1076"/>
      <c r="B52" s="371" t="s">
        <v>10</v>
      </c>
      <c r="C52" s="372"/>
      <c r="D52" s="306"/>
      <c r="E52" s="419">
        <f>SUM(E37:E51)</f>
        <v>6220</v>
      </c>
      <c r="F52" s="148">
        <f>SUM(F37:F51)</f>
        <v>0</v>
      </c>
      <c r="G52" s="1018"/>
      <c r="H52" s="1019"/>
      <c r="I52" s="1019"/>
      <c r="J52" s="1019"/>
      <c r="K52" s="1019"/>
      <c r="L52" s="1019"/>
      <c r="M52" s="1020"/>
      <c r="N52" s="197"/>
      <c r="O52" s="83"/>
      <c r="P52" s="347"/>
      <c r="Q52" s="347"/>
      <c r="R52" s="347"/>
      <c r="S52" s="132"/>
      <c r="T52" s="127"/>
      <c r="U52" s="347"/>
      <c r="V52" s="347"/>
      <c r="W52" s="347"/>
      <c r="X52" s="347"/>
      <c r="Y52" s="347"/>
      <c r="Z52" s="347"/>
      <c r="AA52" s="347"/>
    </row>
    <row r="53" spans="1:27">
      <c r="A53" s="1075" t="s">
        <v>2365</v>
      </c>
      <c r="B53" s="359" t="s">
        <v>3773</v>
      </c>
      <c r="C53" s="360">
        <v>1</v>
      </c>
      <c r="D53" s="375">
        <v>0</v>
      </c>
      <c r="E53" s="147">
        <v>510</v>
      </c>
      <c r="F53" s="147"/>
      <c r="G53" s="314" t="s">
        <v>3774</v>
      </c>
      <c r="H53" s="315"/>
      <c r="I53" s="315"/>
      <c r="J53" s="315"/>
      <c r="K53" s="315"/>
      <c r="L53" s="315"/>
      <c r="M53" s="316"/>
      <c r="N53" s="197"/>
      <c r="O53" s="83"/>
      <c r="P53" s="347"/>
      <c r="Q53" s="347"/>
      <c r="R53" s="347"/>
      <c r="S53" s="132"/>
      <c r="T53" s="127"/>
      <c r="U53" s="347"/>
      <c r="V53" s="347"/>
      <c r="W53" s="347"/>
      <c r="X53" s="347"/>
      <c r="Y53" s="347"/>
      <c r="Z53" s="347"/>
      <c r="AA53" s="347"/>
    </row>
    <row r="54" spans="1:27">
      <c r="A54" s="1076"/>
      <c r="B54" s="362" t="s">
        <v>3773</v>
      </c>
      <c r="C54" s="363">
        <v>2</v>
      </c>
      <c r="D54" s="376">
        <v>0</v>
      </c>
      <c r="E54" s="145">
        <v>910</v>
      </c>
      <c r="F54" s="145"/>
      <c r="G54" s="310" t="s">
        <v>3775</v>
      </c>
      <c r="H54" s="311"/>
      <c r="I54" s="311"/>
      <c r="J54" s="311"/>
      <c r="K54" s="311"/>
      <c r="L54" s="311"/>
      <c r="M54" s="312"/>
      <c r="N54" s="197"/>
      <c r="O54" s="83"/>
      <c r="P54" s="347"/>
      <c r="Q54" s="347"/>
      <c r="R54" s="347"/>
      <c r="S54" s="132"/>
      <c r="T54" s="127"/>
      <c r="U54" s="347"/>
      <c r="V54" s="347"/>
      <c r="W54" s="347"/>
      <c r="X54" s="347"/>
      <c r="Y54" s="347"/>
      <c r="Z54" s="347"/>
      <c r="AA54" s="347"/>
    </row>
    <row r="55" spans="1:27">
      <c r="A55" s="1076"/>
      <c r="B55" s="362" t="s">
        <v>3773</v>
      </c>
      <c r="C55" s="363">
        <v>3</v>
      </c>
      <c r="D55" s="376">
        <v>0</v>
      </c>
      <c r="E55" s="145">
        <v>640</v>
      </c>
      <c r="F55" s="145"/>
      <c r="G55" s="310" t="s">
        <v>3776</v>
      </c>
      <c r="H55" s="311"/>
      <c r="I55" s="311"/>
      <c r="J55" s="311"/>
      <c r="K55" s="311"/>
      <c r="L55" s="311"/>
      <c r="M55" s="312"/>
      <c r="N55" s="197"/>
      <c r="O55" s="83"/>
      <c r="P55" s="347"/>
      <c r="Q55" s="347"/>
      <c r="R55" s="347"/>
      <c r="S55" s="132"/>
      <c r="T55" s="127"/>
      <c r="U55" s="347"/>
      <c r="V55" s="347"/>
      <c r="W55" s="347"/>
      <c r="X55" s="347"/>
      <c r="Y55" s="347"/>
      <c r="Z55" s="347"/>
      <c r="AA55" s="347"/>
    </row>
    <row r="56" spans="1:27">
      <c r="A56" s="1076"/>
      <c r="B56" s="362" t="s">
        <v>3773</v>
      </c>
      <c r="C56" s="363">
        <v>4</v>
      </c>
      <c r="D56" s="376">
        <v>1</v>
      </c>
      <c r="E56" s="145">
        <v>420</v>
      </c>
      <c r="F56" s="145"/>
      <c r="G56" s="310" t="s">
        <v>3777</v>
      </c>
      <c r="H56" s="311"/>
      <c r="I56" s="311"/>
      <c r="J56" s="311"/>
      <c r="K56" s="311"/>
      <c r="L56" s="311"/>
      <c r="M56" s="312"/>
      <c r="N56" s="197"/>
      <c r="O56" s="83"/>
      <c r="P56" s="347"/>
      <c r="Q56" s="347"/>
      <c r="R56" s="347"/>
      <c r="S56" s="132"/>
      <c r="T56" s="127"/>
      <c r="U56" s="347"/>
      <c r="V56" s="347"/>
      <c r="W56" s="347"/>
      <c r="X56" s="347"/>
      <c r="Y56" s="347"/>
      <c r="Z56" s="347"/>
      <c r="AA56" s="347"/>
    </row>
    <row r="57" spans="1:27">
      <c r="A57" s="1076"/>
      <c r="B57" s="362" t="s">
        <v>3773</v>
      </c>
      <c r="C57" s="363">
        <v>4</v>
      </c>
      <c r="D57" s="376">
        <v>2</v>
      </c>
      <c r="E57" s="145">
        <v>490</v>
      </c>
      <c r="F57" s="145"/>
      <c r="G57" s="310" t="s">
        <v>3778</v>
      </c>
      <c r="H57" s="311"/>
      <c r="I57" s="311"/>
      <c r="J57" s="311"/>
      <c r="K57" s="311"/>
      <c r="L57" s="311"/>
      <c r="M57" s="312"/>
      <c r="N57" s="197"/>
      <c r="O57" s="83"/>
      <c r="P57" s="347"/>
      <c r="Q57" s="347"/>
      <c r="R57" s="347"/>
      <c r="S57" s="132"/>
      <c r="T57" s="127"/>
      <c r="U57" s="347"/>
      <c r="V57" s="347"/>
      <c r="W57" s="347"/>
      <c r="X57" s="347"/>
      <c r="Y57" s="347"/>
      <c r="Z57" s="347"/>
      <c r="AA57" s="347"/>
    </row>
    <row r="58" spans="1:27">
      <c r="A58" s="1076"/>
      <c r="B58" s="362" t="s">
        <v>3773</v>
      </c>
      <c r="C58" s="363">
        <v>4</v>
      </c>
      <c r="D58" s="376">
        <v>3</v>
      </c>
      <c r="E58" s="145">
        <v>340</v>
      </c>
      <c r="F58" s="145"/>
      <c r="G58" s="310" t="s">
        <v>3779</v>
      </c>
      <c r="H58" s="311"/>
      <c r="I58" s="311"/>
      <c r="J58" s="311"/>
      <c r="K58" s="311"/>
      <c r="L58" s="311"/>
      <c r="M58" s="312"/>
      <c r="N58" s="197"/>
      <c r="O58" s="83"/>
      <c r="P58" s="347"/>
      <c r="Q58" s="347"/>
      <c r="R58" s="347"/>
      <c r="S58" s="132"/>
      <c r="T58" s="127"/>
      <c r="U58" s="347"/>
      <c r="V58" s="347"/>
      <c r="W58" s="347"/>
      <c r="X58" s="347"/>
      <c r="Y58" s="347"/>
      <c r="Z58" s="347"/>
      <c r="AA58" s="347"/>
    </row>
    <row r="59" spans="1:27">
      <c r="A59" s="1076"/>
      <c r="B59" s="362" t="s">
        <v>3773</v>
      </c>
      <c r="C59" s="363">
        <v>5</v>
      </c>
      <c r="D59" s="376">
        <v>0</v>
      </c>
      <c r="E59" s="145">
        <v>510</v>
      </c>
      <c r="F59" s="145"/>
      <c r="G59" s="310" t="s">
        <v>3780</v>
      </c>
      <c r="H59" s="311"/>
      <c r="I59" s="311"/>
      <c r="J59" s="311"/>
      <c r="K59" s="311"/>
      <c r="L59" s="311"/>
      <c r="M59" s="312"/>
      <c r="N59" s="197"/>
      <c r="O59" s="83"/>
      <c r="P59" s="347"/>
      <c r="Q59" s="347"/>
      <c r="R59" s="347"/>
      <c r="S59" s="132"/>
      <c r="T59" s="127"/>
      <c r="U59" s="347"/>
      <c r="V59" s="347"/>
      <c r="W59" s="347"/>
      <c r="X59" s="347"/>
      <c r="Y59" s="347"/>
      <c r="Z59" s="347"/>
      <c r="AA59" s="347"/>
    </row>
    <row r="60" spans="1:27">
      <c r="A60" s="1076"/>
      <c r="B60" s="362" t="s">
        <v>3773</v>
      </c>
      <c r="C60" s="363">
        <v>6</v>
      </c>
      <c r="D60" s="376">
        <v>0</v>
      </c>
      <c r="E60" s="145">
        <v>560</v>
      </c>
      <c r="F60" s="145"/>
      <c r="G60" s="310" t="s">
        <v>3781</v>
      </c>
      <c r="H60" s="311"/>
      <c r="I60" s="311"/>
      <c r="J60" s="311"/>
      <c r="K60" s="311"/>
      <c r="L60" s="311"/>
      <c r="M60" s="312"/>
      <c r="N60" s="197"/>
      <c r="O60" s="83"/>
      <c r="P60" s="347"/>
      <c r="Q60" s="347"/>
      <c r="R60" s="347"/>
      <c r="S60" s="132"/>
      <c r="T60" s="127"/>
      <c r="U60" s="347"/>
      <c r="V60" s="347"/>
      <c r="W60" s="347"/>
      <c r="X60" s="347"/>
      <c r="Y60" s="347"/>
      <c r="Z60" s="347"/>
      <c r="AA60" s="347"/>
    </row>
    <row r="61" spans="1:27">
      <c r="A61" s="1076"/>
      <c r="B61" s="71" t="s">
        <v>3773</v>
      </c>
      <c r="C61" s="72">
        <v>7</v>
      </c>
      <c r="D61" s="377">
        <v>0</v>
      </c>
      <c r="E61" s="145">
        <v>480</v>
      </c>
      <c r="F61" s="145"/>
      <c r="G61" s="320" t="s">
        <v>3782</v>
      </c>
      <c r="H61" s="321"/>
      <c r="I61" s="321"/>
      <c r="J61" s="321"/>
      <c r="K61" s="321"/>
      <c r="L61" s="321"/>
      <c r="M61" s="322"/>
      <c r="N61" s="197"/>
      <c r="O61" s="83"/>
      <c r="P61" s="347"/>
      <c r="Q61" s="347"/>
      <c r="R61" s="347"/>
      <c r="S61" s="132"/>
      <c r="T61" s="127"/>
      <c r="U61" s="347"/>
      <c r="V61" s="347"/>
      <c r="W61" s="347"/>
      <c r="X61" s="347"/>
      <c r="Y61" s="347"/>
      <c r="Z61" s="347"/>
      <c r="AA61" s="347"/>
    </row>
    <row r="62" spans="1:27">
      <c r="A62" s="1077"/>
      <c r="B62" s="371" t="s">
        <v>10</v>
      </c>
      <c r="C62" s="372"/>
      <c r="D62" s="335"/>
      <c r="E62" s="419">
        <f>SUM(E53:E61)</f>
        <v>4860</v>
      </c>
      <c r="F62" s="148">
        <f>SUM(F53:F61)</f>
        <v>0</v>
      </c>
      <c r="G62" s="1018"/>
      <c r="H62" s="1019"/>
      <c r="I62" s="1019"/>
      <c r="J62" s="1019"/>
      <c r="K62" s="1019"/>
      <c r="L62" s="1019"/>
      <c r="M62" s="1020"/>
      <c r="N62" s="197"/>
      <c r="O62" s="83"/>
      <c r="P62" s="347"/>
      <c r="Q62" s="347"/>
      <c r="R62" s="347"/>
      <c r="S62" s="132"/>
      <c r="T62" s="127"/>
      <c r="U62" s="347"/>
      <c r="V62" s="347"/>
      <c r="W62" s="347"/>
      <c r="X62" s="347"/>
      <c r="Y62" s="347"/>
      <c r="Z62" s="347"/>
      <c r="AA62" s="347"/>
    </row>
    <row r="63" spans="1:27">
      <c r="A63" s="83"/>
      <c r="B63" s="347"/>
      <c r="C63" s="347"/>
      <c r="D63" s="347"/>
      <c r="E63" s="420"/>
      <c r="F63" s="127"/>
      <c r="G63" s="128"/>
      <c r="H63" s="128"/>
      <c r="I63" s="128"/>
      <c r="J63" s="128"/>
      <c r="K63" s="128"/>
      <c r="L63" s="128"/>
      <c r="M63" s="128"/>
      <c r="N63" s="197"/>
      <c r="O63" s="83"/>
      <c r="P63" s="347"/>
      <c r="Q63" s="347"/>
      <c r="R63" s="347"/>
      <c r="S63" s="132"/>
      <c r="T63" s="127"/>
      <c r="U63" s="347"/>
      <c r="V63" s="347"/>
      <c r="W63" s="347"/>
      <c r="X63" s="347"/>
      <c r="Y63" s="347"/>
      <c r="Z63" s="347"/>
      <c r="AA63" s="347"/>
    </row>
    <row r="64" spans="1:27">
      <c r="A64" s="1098" t="s">
        <v>2367</v>
      </c>
      <c r="B64" s="1099"/>
      <c r="C64" s="1099"/>
      <c r="D64" s="1100"/>
      <c r="E64" s="168">
        <f>E20+E36+E52+E62</f>
        <v>24380</v>
      </c>
      <c r="F64" s="156">
        <f>F20+F36+F52+F62</f>
        <v>0</v>
      </c>
      <c r="G64" s="347"/>
      <c r="H64" s="347"/>
      <c r="I64" s="347"/>
      <c r="J64" s="347"/>
      <c r="K64" s="347"/>
      <c r="L64" s="347"/>
      <c r="M64" s="347"/>
      <c r="N64" s="197"/>
      <c r="O64" s="83"/>
      <c r="P64" s="347"/>
      <c r="Q64" s="347"/>
      <c r="R64" s="347"/>
      <c r="S64" s="132"/>
      <c r="T64" s="127"/>
      <c r="U64" s="347"/>
      <c r="V64" s="347"/>
      <c r="W64" s="347"/>
      <c r="X64" s="347"/>
      <c r="Y64" s="347"/>
      <c r="Z64" s="347"/>
      <c r="AA64" s="347"/>
    </row>
    <row r="65" spans="1:27">
      <c r="F65" s="51"/>
      <c r="G65" s="347"/>
      <c r="H65" s="347"/>
      <c r="I65" s="347"/>
      <c r="J65" s="347"/>
      <c r="K65" s="347"/>
      <c r="L65" s="347"/>
      <c r="M65" s="347"/>
      <c r="N65" s="197"/>
      <c r="O65" s="83"/>
      <c r="P65" s="347"/>
      <c r="Q65" s="347"/>
      <c r="R65" s="347"/>
      <c r="S65" s="132"/>
      <c r="T65" s="127"/>
      <c r="U65" s="347"/>
      <c r="V65" s="347"/>
      <c r="W65" s="347"/>
      <c r="X65" s="347"/>
      <c r="Y65" s="347"/>
      <c r="Z65" s="347"/>
      <c r="AA65" s="347"/>
    </row>
    <row r="66" spans="1:27">
      <c r="A66" s="1098" t="s">
        <v>2368</v>
      </c>
      <c r="B66" s="1099"/>
      <c r="C66" s="1099"/>
      <c r="D66" s="1100"/>
      <c r="E66" s="168">
        <f>SUM(E64,八幡西区①!S75)</f>
        <v>82070</v>
      </c>
      <c r="F66" s="156">
        <f>SUM(F64,八幡西区①!T75)</f>
        <v>0</v>
      </c>
      <c r="G66" s="347"/>
      <c r="H66" s="347"/>
      <c r="I66" s="347"/>
      <c r="J66" s="347"/>
      <c r="K66" s="347"/>
      <c r="L66" s="347"/>
      <c r="M66" s="347"/>
      <c r="N66" s="197"/>
      <c r="O66" s="83"/>
      <c r="P66" s="347"/>
      <c r="Q66" s="347"/>
      <c r="R66" s="347"/>
      <c r="S66" s="132"/>
      <c r="T66" s="127"/>
      <c r="U66" s="347"/>
      <c r="V66" s="347"/>
      <c r="W66" s="347"/>
      <c r="X66" s="347"/>
      <c r="Y66" s="347"/>
      <c r="Z66" s="347"/>
      <c r="AA66" s="347"/>
    </row>
    <row r="67" spans="1:27">
      <c r="A67" s="83"/>
      <c r="B67" s="129"/>
      <c r="C67" s="129"/>
      <c r="D67" s="129"/>
      <c r="E67" s="182"/>
      <c r="F67" s="408"/>
      <c r="G67" s="347"/>
      <c r="H67" s="347"/>
      <c r="I67" s="347"/>
      <c r="J67" s="347"/>
      <c r="K67" s="347"/>
      <c r="L67" s="347"/>
      <c r="M67" s="347"/>
      <c r="N67" s="197"/>
      <c r="O67" s="83"/>
      <c r="P67" s="347"/>
      <c r="Q67" s="347"/>
      <c r="R67" s="347"/>
      <c r="S67" s="132"/>
      <c r="T67" s="127"/>
      <c r="U67" s="347"/>
      <c r="V67" s="347"/>
      <c r="W67" s="347"/>
      <c r="X67" s="347"/>
      <c r="Y67" s="347"/>
      <c r="Z67" s="347"/>
      <c r="AA67" s="347"/>
    </row>
    <row r="68" spans="1:27" ht="12">
      <c r="A68" s="1316" t="s">
        <v>28</v>
      </c>
      <c r="B68" s="1316"/>
      <c r="C68" s="1316"/>
      <c r="D68" s="1316"/>
      <c r="E68" s="1316"/>
      <c r="F68" s="1316"/>
      <c r="G68" s="1316"/>
      <c r="H68" s="1316"/>
      <c r="I68" s="1316"/>
      <c r="J68" s="1316"/>
      <c r="K68" s="1316"/>
      <c r="L68" s="1316"/>
      <c r="M68" s="1316"/>
      <c r="N68" s="1316"/>
      <c r="O68" s="1316"/>
      <c r="P68" s="1316"/>
      <c r="Q68" s="1316"/>
      <c r="R68" s="1316"/>
      <c r="S68" s="1316"/>
      <c r="T68" s="1316"/>
      <c r="U68" s="1316"/>
      <c r="V68" s="1316"/>
      <c r="W68" s="1316"/>
      <c r="X68" s="1316"/>
      <c r="Y68" s="1316"/>
      <c r="Z68" s="1316"/>
      <c r="AA68" s="1316"/>
    </row>
  </sheetData>
  <mergeCells count="41">
    <mergeCell ref="A68:AA68"/>
    <mergeCell ref="A6:A20"/>
    <mergeCell ref="O6:O17"/>
    <mergeCell ref="U17:AA17"/>
    <mergeCell ref="O18:O23"/>
    <mergeCell ref="A21:A36"/>
    <mergeCell ref="O24:O39"/>
    <mergeCell ref="A37:A52"/>
    <mergeCell ref="O40:O45"/>
    <mergeCell ref="O47:R47"/>
    <mergeCell ref="G20:M20"/>
    <mergeCell ref="U23:AA23"/>
    <mergeCell ref="G36:M36"/>
    <mergeCell ref="A66:D66"/>
    <mergeCell ref="U39:AA39"/>
    <mergeCell ref="U45:AA45"/>
    <mergeCell ref="A53:A62"/>
    <mergeCell ref="G62:M62"/>
    <mergeCell ref="A64:D64"/>
    <mergeCell ref="G52:M52"/>
    <mergeCell ref="U4:V4"/>
    <mergeCell ref="U5:AA5"/>
    <mergeCell ref="B5:D5"/>
    <mergeCell ref="G5:M5"/>
    <mergeCell ref="P5:R5"/>
    <mergeCell ref="X4:Z4"/>
    <mergeCell ref="X1:AA1"/>
    <mergeCell ref="H2:I2"/>
    <mergeCell ref="K2:M2"/>
    <mergeCell ref="A4:S4"/>
    <mergeCell ref="A1:C1"/>
    <mergeCell ref="D1:E1"/>
    <mergeCell ref="A2:C2"/>
    <mergeCell ref="D2:E2"/>
    <mergeCell ref="F1:W1"/>
    <mergeCell ref="U2:AA2"/>
    <mergeCell ref="A3:C3"/>
    <mergeCell ref="D3:S3"/>
    <mergeCell ref="U3:Z3"/>
    <mergeCell ref="P2:Q2"/>
    <mergeCell ref="F2:G2"/>
  </mergeCells>
  <phoneticPr fontId="23"/>
  <conditionalFormatting sqref="F20 T5 T39 T45:T47 F36 F52 F62:F65 T16:T17 T22:T23 F67">
    <cfRule type="cellIs" dxfId="2" priority="3" stopIfTrue="1" operator="greaterThan">
      <formula>E5</formula>
    </cfRule>
  </conditionalFormatting>
  <conditionalFormatting sqref="T38">
    <cfRule type="cellIs" dxfId="1" priority="2" stopIfTrue="1" operator="greaterThan">
      <formula>S38</formula>
    </cfRule>
  </conditionalFormatting>
  <conditionalFormatting sqref="T44">
    <cfRule type="cellIs" dxfId="0" priority="1" stopIfTrue="1" operator="greaterThan">
      <formula>S44</formula>
    </cfRule>
  </conditionalFormatting>
  <pageMargins left="0.43307086614173229" right="0.15748031496062992" top="0.39370078740157483" bottom="0.15748031496062992" header="0.19685039370078741" footer="0.1574803149606299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7"/>
  </sheetPr>
  <dimension ref="A1:AA71"/>
  <sheetViews>
    <sheetView showZeros="0" zoomScaleNormal="100" zoomScaleSheetLayoutView="65" workbookViewId="0">
      <selection activeCell="Y1" sqref="Y1:AA1"/>
    </sheetView>
  </sheetViews>
  <sheetFormatPr defaultRowHeight="11.25"/>
  <cols>
    <col min="1" max="4" width="3.125" style="6" customWidth="1"/>
    <col min="5" max="6" width="5.625" style="6" customWidth="1"/>
    <col min="7" max="18" width="3.125" style="6" customWidth="1"/>
    <col min="19" max="20" width="5.625" style="6" customWidth="1"/>
    <col min="21" max="62" width="3.125" style="6" customWidth="1"/>
    <col min="63" max="16384" width="9" style="6"/>
  </cols>
  <sheetData>
    <row r="1" spans="1:27" s="1" customFormat="1" ht="18.75" customHeight="1">
      <c r="A1" s="757" t="s">
        <v>68</v>
      </c>
      <c r="B1" s="758"/>
      <c r="C1" s="1052"/>
      <c r="D1" s="763" t="s">
        <v>55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1044" t="str">
        <f>集計表!AC1</f>
        <v>2020/6</v>
      </c>
      <c r="Z1" s="1044"/>
      <c r="AA1" s="1045"/>
    </row>
    <row r="2" spans="1:27" ht="18.75" customHeight="1">
      <c r="A2" s="722" t="s">
        <v>56</v>
      </c>
      <c r="B2" s="759"/>
      <c r="C2" s="723"/>
      <c r="D2" s="1056">
        <v>2020</v>
      </c>
      <c r="E2" s="768"/>
      <c r="F2" s="1047">
        <f>SUM(P2-3)</f>
        <v>43985</v>
      </c>
      <c r="G2" s="1047"/>
      <c r="H2" s="209" t="str">
        <f>集計表!J2</f>
        <v>（水）</v>
      </c>
      <c r="I2" s="2" t="s">
        <v>16</v>
      </c>
      <c r="J2" s="1048">
        <f>SUM(P2-1)</f>
        <v>43987</v>
      </c>
      <c r="K2" s="1048"/>
      <c r="L2" s="1048"/>
      <c r="M2" s="1048"/>
      <c r="N2" s="203" t="str">
        <f>集計表!P2</f>
        <v>（金）</v>
      </c>
      <c r="O2" s="3" t="s">
        <v>17</v>
      </c>
      <c r="P2" s="1057">
        <f>SUM(申込書!C6)</f>
        <v>43988</v>
      </c>
      <c r="Q2" s="1057"/>
      <c r="R2" s="4" t="s">
        <v>18</v>
      </c>
      <c r="S2" s="5" t="s">
        <v>19</v>
      </c>
      <c r="T2" s="187" t="s">
        <v>2548</v>
      </c>
      <c r="U2" s="1058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54</v>
      </c>
      <c r="B3" s="761"/>
      <c r="C3" s="762"/>
      <c r="D3" s="1053">
        <f>集計表!D3</f>
        <v>0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5"/>
      <c r="T3" s="159"/>
      <c r="U3" s="1046">
        <f>SUM(集計表!N133+集計表!N251)</f>
        <v>0</v>
      </c>
      <c r="V3" s="1046"/>
      <c r="W3" s="1046"/>
      <c r="X3" s="1046"/>
      <c r="Y3" s="1046"/>
      <c r="Z3" s="1046"/>
      <c r="AA3" s="7" t="s">
        <v>59</v>
      </c>
    </row>
    <row r="4" spans="1:27" ht="18.75" customHeight="1">
      <c r="U4" s="1019" t="s">
        <v>6</v>
      </c>
      <c r="V4" s="1019"/>
      <c r="W4" s="20" t="s">
        <v>21</v>
      </c>
      <c r="X4" s="1043">
        <f>T24</f>
        <v>0</v>
      </c>
      <c r="Y4" s="1043"/>
      <c r="Z4" s="1043"/>
      <c r="AA4" s="6" t="s">
        <v>22</v>
      </c>
    </row>
    <row r="5" spans="1:27" ht="12.75" customHeight="1">
      <c r="A5" s="21"/>
      <c r="B5" s="1049" t="s">
        <v>23</v>
      </c>
      <c r="C5" s="1050"/>
      <c r="D5" s="1051"/>
      <c r="E5" s="154" t="s">
        <v>7</v>
      </c>
      <c r="F5" s="153" t="s">
        <v>8</v>
      </c>
      <c r="G5" s="1060" t="s">
        <v>24</v>
      </c>
      <c r="H5" s="1050"/>
      <c r="I5" s="1050"/>
      <c r="J5" s="1050"/>
      <c r="K5" s="1050"/>
      <c r="L5" s="1050"/>
      <c r="M5" s="1061"/>
      <c r="O5" s="22"/>
      <c r="P5" s="1049" t="s">
        <v>25</v>
      </c>
      <c r="Q5" s="1050"/>
      <c r="R5" s="1051"/>
      <c r="S5" s="154" t="s">
        <v>7</v>
      </c>
      <c r="T5" s="153" t="s">
        <v>8</v>
      </c>
      <c r="U5" s="1060" t="s">
        <v>24</v>
      </c>
      <c r="V5" s="1050"/>
      <c r="W5" s="1050"/>
      <c r="X5" s="1050"/>
      <c r="Y5" s="1050"/>
      <c r="Z5" s="1050"/>
      <c r="AA5" s="1061"/>
    </row>
    <row r="6" spans="1:27" ht="12.75" customHeight="1">
      <c r="A6" s="1072" t="s">
        <v>93</v>
      </c>
      <c r="B6" s="1036" t="s">
        <v>72</v>
      </c>
      <c r="C6" s="1037"/>
      <c r="D6" s="1038"/>
      <c r="E6" s="147">
        <v>380</v>
      </c>
      <c r="F6" s="147"/>
      <c r="G6" s="1030" t="s">
        <v>92</v>
      </c>
      <c r="H6" s="1031"/>
      <c r="I6" s="1031"/>
      <c r="J6" s="1031"/>
      <c r="K6" s="1031"/>
      <c r="L6" s="1031"/>
      <c r="M6" s="1032"/>
      <c r="O6" s="1072" t="s">
        <v>222</v>
      </c>
      <c r="P6" s="1027" t="s">
        <v>180</v>
      </c>
      <c r="Q6" s="1028"/>
      <c r="R6" s="1029"/>
      <c r="S6" s="145">
        <v>480</v>
      </c>
      <c r="T6" s="145"/>
      <c r="U6" s="1021" t="s">
        <v>195</v>
      </c>
      <c r="V6" s="1022"/>
      <c r="W6" s="1022"/>
      <c r="X6" s="1022"/>
      <c r="Y6" s="1022"/>
      <c r="Z6" s="1022"/>
      <c r="AA6" s="1023"/>
    </row>
    <row r="7" spans="1:27" ht="12.75" customHeight="1">
      <c r="A7" s="1073"/>
      <c r="B7" s="1027" t="s">
        <v>73</v>
      </c>
      <c r="C7" s="1028"/>
      <c r="D7" s="1029"/>
      <c r="E7" s="145">
        <v>350</v>
      </c>
      <c r="F7" s="145"/>
      <c r="G7" s="1021" t="s">
        <v>94</v>
      </c>
      <c r="H7" s="1022"/>
      <c r="I7" s="1022"/>
      <c r="J7" s="1022"/>
      <c r="K7" s="1022"/>
      <c r="L7" s="1022"/>
      <c r="M7" s="1023"/>
      <c r="O7" s="1073"/>
      <c r="P7" s="1027" t="s">
        <v>181</v>
      </c>
      <c r="Q7" s="1028"/>
      <c r="R7" s="1029"/>
      <c r="S7" s="145">
        <v>470</v>
      </c>
      <c r="T7" s="145"/>
      <c r="U7" s="1021" t="s">
        <v>196</v>
      </c>
      <c r="V7" s="1022"/>
      <c r="W7" s="1022"/>
      <c r="X7" s="1022"/>
      <c r="Y7" s="1022"/>
      <c r="Z7" s="1022"/>
      <c r="AA7" s="1023"/>
    </row>
    <row r="8" spans="1:27" ht="12.75" customHeight="1">
      <c r="A8" s="1073"/>
      <c r="B8" s="1027" t="s">
        <v>74</v>
      </c>
      <c r="C8" s="1028"/>
      <c r="D8" s="1029"/>
      <c r="E8" s="145">
        <v>330</v>
      </c>
      <c r="F8" s="145"/>
      <c r="G8" s="1021" t="s">
        <v>95</v>
      </c>
      <c r="H8" s="1022"/>
      <c r="I8" s="1022"/>
      <c r="J8" s="1022"/>
      <c r="K8" s="1022"/>
      <c r="L8" s="1022"/>
      <c r="M8" s="1023"/>
      <c r="O8" s="1073"/>
      <c r="P8" s="1027" t="s">
        <v>182</v>
      </c>
      <c r="Q8" s="1028"/>
      <c r="R8" s="1029"/>
      <c r="S8" s="145">
        <v>650</v>
      </c>
      <c r="T8" s="145"/>
      <c r="U8" s="1021" t="s">
        <v>197</v>
      </c>
      <c r="V8" s="1022"/>
      <c r="W8" s="1022"/>
      <c r="X8" s="1022"/>
      <c r="Y8" s="1022"/>
      <c r="Z8" s="1022"/>
      <c r="AA8" s="1023"/>
    </row>
    <row r="9" spans="1:27" ht="12.75" customHeight="1">
      <c r="A9" s="1073"/>
      <c r="B9" s="1024" t="s">
        <v>75</v>
      </c>
      <c r="C9" s="1025"/>
      <c r="D9" s="1026"/>
      <c r="E9" s="155">
        <v>310</v>
      </c>
      <c r="F9" s="155"/>
      <c r="G9" s="1040" t="s">
        <v>96</v>
      </c>
      <c r="H9" s="1041"/>
      <c r="I9" s="1041"/>
      <c r="J9" s="1041"/>
      <c r="K9" s="1041"/>
      <c r="L9" s="1041"/>
      <c r="M9" s="1042"/>
      <c r="O9" s="1073"/>
      <c r="P9" s="1027" t="s">
        <v>183</v>
      </c>
      <c r="Q9" s="1028"/>
      <c r="R9" s="1029"/>
      <c r="S9" s="145">
        <v>480</v>
      </c>
      <c r="T9" s="145"/>
      <c r="U9" s="1021" t="s">
        <v>198</v>
      </c>
      <c r="V9" s="1022"/>
      <c r="W9" s="1022"/>
      <c r="X9" s="1022"/>
      <c r="Y9" s="1022"/>
      <c r="Z9" s="1022"/>
      <c r="AA9" s="1023"/>
    </row>
    <row r="10" spans="1:27" ht="12.75" customHeight="1">
      <c r="A10" s="1074"/>
      <c r="B10" s="1039" t="s">
        <v>26</v>
      </c>
      <c r="C10" s="780"/>
      <c r="D10" s="781"/>
      <c r="E10" s="148">
        <f>SUM(E6:E9)</f>
        <v>1370</v>
      </c>
      <c r="F10" s="146">
        <f>SUM(F6:F9)</f>
        <v>0</v>
      </c>
      <c r="G10" s="1033"/>
      <c r="H10" s="1034"/>
      <c r="I10" s="1034"/>
      <c r="J10" s="1034"/>
      <c r="K10" s="1034"/>
      <c r="L10" s="1034"/>
      <c r="M10" s="1035"/>
      <c r="O10" s="1073"/>
      <c r="P10" s="1027" t="s">
        <v>184</v>
      </c>
      <c r="Q10" s="1028"/>
      <c r="R10" s="1029"/>
      <c r="S10" s="145">
        <v>880</v>
      </c>
      <c r="T10" s="145"/>
      <c r="U10" s="1021" t="s">
        <v>199</v>
      </c>
      <c r="V10" s="1022"/>
      <c r="W10" s="1022"/>
      <c r="X10" s="1022"/>
      <c r="Y10" s="1022"/>
      <c r="Z10" s="1022"/>
      <c r="AA10" s="1023"/>
    </row>
    <row r="11" spans="1:27" ht="12.75" customHeight="1">
      <c r="A11" s="1072" t="s">
        <v>85</v>
      </c>
      <c r="B11" s="1036" t="s">
        <v>76</v>
      </c>
      <c r="C11" s="1037"/>
      <c r="D11" s="1038"/>
      <c r="E11" s="147">
        <v>340</v>
      </c>
      <c r="F11" s="147"/>
      <c r="G11" s="1030" t="s">
        <v>97</v>
      </c>
      <c r="H11" s="1031"/>
      <c r="I11" s="1031"/>
      <c r="J11" s="1031"/>
      <c r="K11" s="1031"/>
      <c r="L11" s="1031"/>
      <c r="M11" s="1032"/>
      <c r="O11" s="1073"/>
      <c r="P11" s="1027" t="s">
        <v>185</v>
      </c>
      <c r="Q11" s="1028"/>
      <c r="R11" s="1029"/>
      <c r="S11" s="145">
        <v>680</v>
      </c>
      <c r="T11" s="145"/>
      <c r="U11" s="1021" t="s">
        <v>200</v>
      </c>
      <c r="V11" s="1022"/>
      <c r="W11" s="1022"/>
      <c r="X11" s="1022"/>
      <c r="Y11" s="1022"/>
      <c r="Z11" s="1022"/>
      <c r="AA11" s="1023"/>
    </row>
    <row r="12" spans="1:27" ht="12.75" customHeight="1">
      <c r="A12" s="1073"/>
      <c r="B12" s="1027" t="s">
        <v>77</v>
      </c>
      <c r="C12" s="1028"/>
      <c r="D12" s="1029"/>
      <c r="E12" s="145">
        <v>270</v>
      </c>
      <c r="F12" s="145"/>
      <c r="G12" s="1021" t="s">
        <v>98</v>
      </c>
      <c r="H12" s="1022"/>
      <c r="I12" s="1022"/>
      <c r="J12" s="1022"/>
      <c r="K12" s="1022"/>
      <c r="L12" s="1022"/>
      <c r="M12" s="1023"/>
      <c r="O12" s="1073"/>
      <c r="P12" s="1027" t="s">
        <v>186</v>
      </c>
      <c r="Q12" s="1028"/>
      <c r="R12" s="1029"/>
      <c r="S12" s="145">
        <v>350</v>
      </c>
      <c r="T12" s="145"/>
      <c r="U12" s="1021" t="s">
        <v>201</v>
      </c>
      <c r="V12" s="1022"/>
      <c r="W12" s="1022"/>
      <c r="X12" s="1022"/>
      <c r="Y12" s="1022"/>
      <c r="Z12" s="1022"/>
      <c r="AA12" s="1023"/>
    </row>
    <row r="13" spans="1:27" ht="12.75" customHeight="1">
      <c r="A13" s="1073"/>
      <c r="B13" s="1027" t="s">
        <v>78</v>
      </c>
      <c r="C13" s="1028"/>
      <c r="D13" s="1029"/>
      <c r="E13" s="145">
        <v>470</v>
      </c>
      <c r="F13" s="145"/>
      <c r="G13" s="1021" t="s">
        <v>99</v>
      </c>
      <c r="H13" s="1022"/>
      <c r="I13" s="1022"/>
      <c r="J13" s="1022"/>
      <c r="K13" s="1022"/>
      <c r="L13" s="1022"/>
      <c r="M13" s="1023"/>
      <c r="O13" s="1073"/>
      <c r="P13" s="1027" t="s">
        <v>187</v>
      </c>
      <c r="Q13" s="1028"/>
      <c r="R13" s="1029"/>
      <c r="S13" s="145">
        <v>820</v>
      </c>
      <c r="T13" s="145"/>
      <c r="U13" s="1021" t="s">
        <v>202</v>
      </c>
      <c r="V13" s="1022"/>
      <c r="W13" s="1022"/>
      <c r="X13" s="1022"/>
      <c r="Y13" s="1022"/>
      <c r="Z13" s="1022"/>
      <c r="AA13" s="1023"/>
    </row>
    <row r="14" spans="1:27" ht="12.75" customHeight="1">
      <c r="A14" s="1073"/>
      <c r="B14" s="1027" t="s">
        <v>79</v>
      </c>
      <c r="C14" s="1028"/>
      <c r="D14" s="1029"/>
      <c r="E14" s="145">
        <v>370</v>
      </c>
      <c r="F14" s="145"/>
      <c r="G14" s="1021" t="s">
        <v>100</v>
      </c>
      <c r="H14" s="1022"/>
      <c r="I14" s="1022"/>
      <c r="J14" s="1022"/>
      <c r="K14" s="1022"/>
      <c r="L14" s="1022"/>
      <c r="M14" s="1023"/>
      <c r="O14" s="1074"/>
      <c r="P14" s="1039" t="s">
        <v>10</v>
      </c>
      <c r="Q14" s="780"/>
      <c r="R14" s="781"/>
      <c r="S14" s="148">
        <f>SUM(S6:S13)</f>
        <v>4810</v>
      </c>
      <c r="T14" s="152">
        <f>SUM(T6:T13)</f>
        <v>0</v>
      </c>
      <c r="U14" s="1018"/>
      <c r="V14" s="1019"/>
      <c r="W14" s="1019"/>
      <c r="X14" s="1019"/>
      <c r="Y14" s="1019"/>
      <c r="Z14" s="1019"/>
      <c r="AA14" s="1020"/>
    </row>
    <row r="15" spans="1:27" ht="12.75" customHeight="1">
      <c r="A15" s="1073"/>
      <c r="B15" s="1027" t="s">
        <v>80</v>
      </c>
      <c r="C15" s="1028"/>
      <c r="D15" s="1029"/>
      <c r="E15" s="145">
        <v>300</v>
      </c>
      <c r="F15" s="145"/>
      <c r="G15" s="1021" t="s">
        <v>101</v>
      </c>
      <c r="H15" s="1022"/>
      <c r="I15" s="1022"/>
      <c r="J15" s="1022"/>
      <c r="K15" s="1022"/>
      <c r="L15" s="1022"/>
      <c r="M15" s="1023"/>
      <c r="O15" s="1072" t="s">
        <v>223</v>
      </c>
      <c r="P15" s="1036" t="s">
        <v>188</v>
      </c>
      <c r="Q15" s="1037"/>
      <c r="R15" s="1038"/>
      <c r="S15" s="147">
        <v>370</v>
      </c>
      <c r="T15" s="147"/>
      <c r="U15" s="1030" t="s">
        <v>203</v>
      </c>
      <c r="V15" s="1031"/>
      <c r="W15" s="1031"/>
      <c r="X15" s="1031"/>
      <c r="Y15" s="1031"/>
      <c r="Z15" s="1031"/>
      <c r="AA15" s="1032"/>
    </row>
    <row r="16" spans="1:27" ht="12.75" customHeight="1">
      <c r="A16" s="1073"/>
      <c r="B16" s="1027" t="s">
        <v>81</v>
      </c>
      <c r="C16" s="1028"/>
      <c r="D16" s="1029"/>
      <c r="E16" s="145">
        <v>420</v>
      </c>
      <c r="F16" s="145"/>
      <c r="G16" s="1021" t="s">
        <v>102</v>
      </c>
      <c r="H16" s="1022"/>
      <c r="I16" s="1022"/>
      <c r="J16" s="1022"/>
      <c r="K16" s="1022"/>
      <c r="L16" s="1022"/>
      <c r="M16" s="1023"/>
      <c r="O16" s="1073"/>
      <c r="P16" s="1027" t="s">
        <v>189</v>
      </c>
      <c r="Q16" s="1028"/>
      <c r="R16" s="1029"/>
      <c r="S16" s="145">
        <v>500</v>
      </c>
      <c r="T16" s="145"/>
      <c r="U16" s="1021" t="s">
        <v>204</v>
      </c>
      <c r="V16" s="1022"/>
      <c r="W16" s="1022"/>
      <c r="X16" s="1022"/>
      <c r="Y16" s="1022"/>
      <c r="Z16" s="1022"/>
      <c r="AA16" s="1023"/>
    </row>
    <row r="17" spans="1:27" ht="12.75" customHeight="1">
      <c r="A17" s="1073"/>
      <c r="B17" s="1027" t="s">
        <v>82</v>
      </c>
      <c r="C17" s="1028"/>
      <c r="D17" s="1029"/>
      <c r="E17" s="145">
        <v>360</v>
      </c>
      <c r="F17" s="145"/>
      <c r="G17" s="1021" t="s">
        <v>103</v>
      </c>
      <c r="H17" s="1022"/>
      <c r="I17" s="1022"/>
      <c r="J17" s="1022"/>
      <c r="K17" s="1022"/>
      <c r="L17" s="1022"/>
      <c r="M17" s="1023"/>
      <c r="O17" s="1073"/>
      <c r="P17" s="1027" t="s">
        <v>190</v>
      </c>
      <c r="Q17" s="1028"/>
      <c r="R17" s="1029"/>
      <c r="S17" s="145">
        <v>490</v>
      </c>
      <c r="T17" s="145"/>
      <c r="U17" s="1021" t="s">
        <v>205</v>
      </c>
      <c r="V17" s="1022"/>
      <c r="W17" s="1022"/>
      <c r="X17" s="1022"/>
      <c r="Y17" s="1022"/>
      <c r="Z17" s="1022"/>
      <c r="AA17" s="1023"/>
    </row>
    <row r="18" spans="1:27" ht="12.75" customHeight="1">
      <c r="A18" s="1073"/>
      <c r="B18" s="1027" t="s">
        <v>83</v>
      </c>
      <c r="C18" s="1028"/>
      <c r="D18" s="1029"/>
      <c r="E18" s="145">
        <v>290</v>
      </c>
      <c r="F18" s="145"/>
      <c r="G18" s="1021" t="s">
        <v>104</v>
      </c>
      <c r="H18" s="1022"/>
      <c r="I18" s="1022"/>
      <c r="J18" s="1022"/>
      <c r="K18" s="1022"/>
      <c r="L18" s="1022"/>
      <c r="M18" s="1023"/>
      <c r="O18" s="1073"/>
      <c r="P18" s="1027" t="s">
        <v>191</v>
      </c>
      <c r="Q18" s="1028"/>
      <c r="R18" s="1029"/>
      <c r="S18" s="145">
        <v>440</v>
      </c>
      <c r="T18" s="145"/>
      <c r="U18" s="1021" t="s">
        <v>206</v>
      </c>
      <c r="V18" s="1022"/>
      <c r="W18" s="1022"/>
      <c r="X18" s="1022"/>
      <c r="Y18" s="1022"/>
      <c r="Z18" s="1022"/>
      <c r="AA18" s="1023"/>
    </row>
    <row r="19" spans="1:27" ht="12.75" customHeight="1">
      <c r="A19" s="1073"/>
      <c r="B19" s="1027" t="s">
        <v>84</v>
      </c>
      <c r="C19" s="1028"/>
      <c r="D19" s="1029"/>
      <c r="E19" s="145">
        <v>410</v>
      </c>
      <c r="F19" s="145"/>
      <c r="G19" s="1021" t="s">
        <v>105</v>
      </c>
      <c r="H19" s="1022"/>
      <c r="I19" s="1022"/>
      <c r="J19" s="1022"/>
      <c r="K19" s="1022"/>
      <c r="L19" s="1022"/>
      <c r="M19" s="1023"/>
      <c r="O19" s="1073"/>
      <c r="P19" s="1027" t="s">
        <v>192</v>
      </c>
      <c r="Q19" s="1028"/>
      <c r="R19" s="1029"/>
      <c r="S19" s="145">
        <v>490</v>
      </c>
      <c r="T19" s="145"/>
      <c r="U19" s="1021" t="s">
        <v>207</v>
      </c>
      <c r="V19" s="1022"/>
      <c r="W19" s="1022"/>
      <c r="X19" s="1022"/>
      <c r="Y19" s="1022"/>
      <c r="Z19" s="1022"/>
      <c r="AA19" s="1023"/>
    </row>
    <row r="20" spans="1:27" ht="12.75" customHeight="1">
      <c r="A20" s="1074"/>
      <c r="B20" s="1039" t="s">
        <v>10</v>
      </c>
      <c r="C20" s="780"/>
      <c r="D20" s="781"/>
      <c r="E20" s="148">
        <f>SUM(E11:E19)</f>
        <v>3230</v>
      </c>
      <c r="F20" s="149">
        <f>SUM(F11:F19)</f>
        <v>0</v>
      </c>
      <c r="G20" s="1018"/>
      <c r="H20" s="1019"/>
      <c r="I20" s="1019"/>
      <c r="J20" s="1019"/>
      <c r="K20" s="1019"/>
      <c r="L20" s="1019"/>
      <c r="M20" s="1020"/>
      <c r="O20" s="1073"/>
      <c r="P20" s="1027" t="s">
        <v>193</v>
      </c>
      <c r="Q20" s="1028"/>
      <c r="R20" s="1029"/>
      <c r="S20" s="145">
        <v>320</v>
      </c>
      <c r="T20" s="145"/>
      <c r="U20" s="1021" t="s">
        <v>208</v>
      </c>
      <c r="V20" s="1022"/>
      <c r="W20" s="1022"/>
      <c r="X20" s="1022"/>
      <c r="Y20" s="1022"/>
      <c r="Z20" s="1022"/>
      <c r="AA20" s="1023"/>
    </row>
    <row r="21" spans="1:27" ht="12.75" customHeight="1">
      <c r="A21" s="1072" t="s">
        <v>218</v>
      </c>
      <c r="B21" s="1036" t="s">
        <v>86</v>
      </c>
      <c r="C21" s="1037"/>
      <c r="D21" s="1038"/>
      <c r="E21" s="147">
        <v>550</v>
      </c>
      <c r="F21" s="147"/>
      <c r="G21" s="1030" t="s">
        <v>106</v>
      </c>
      <c r="H21" s="1031"/>
      <c r="I21" s="1031"/>
      <c r="J21" s="1031"/>
      <c r="K21" s="1031"/>
      <c r="L21" s="1031"/>
      <c r="M21" s="1032"/>
      <c r="O21" s="1073"/>
      <c r="P21" s="1027" t="s">
        <v>194</v>
      </c>
      <c r="Q21" s="1028"/>
      <c r="R21" s="1029"/>
      <c r="S21" s="145">
        <v>480</v>
      </c>
      <c r="T21" s="145"/>
      <c r="U21" s="1021" t="s">
        <v>209</v>
      </c>
      <c r="V21" s="1022"/>
      <c r="W21" s="1022"/>
      <c r="X21" s="1022"/>
      <c r="Y21" s="1022"/>
      <c r="Z21" s="1022"/>
      <c r="AA21" s="1023"/>
    </row>
    <row r="22" spans="1:27" ht="12.75" customHeight="1">
      <c r="A22" s="1073"/>
      <c r="B22" s="1027" t="s">
        <v>87</v>
      </c>
      <c r="C22" s="1028"/>
      <c r="D22" s="1029"/>
      <c r="E22" s="145">
        <v>480</v>
      </c>
      <c r="F22" s="145"/>
      <c r="G22" s="1021" t="s">
        <v>107</v>
      </c>
      <c r="H22" s="1022"/>
      <c r="I22" s="1022"/>
      <c r="J22" s="1022"/>
      <c r="K22" s="1022"/>
      <c r="L22" s="1022"/>
      <c r="M22" s="1023"/>
      <c r="O22" s="1074"/>
      <c r="P22" s="1039" t="s">
        <v>27</v>
      </c>
      <c r="Q22" s="780"/>
      <c r="R22" s="781"/>
      <c r="S22" s="148">
        <f>SUM(S15:S21)</f>
        <v>3090</v>
      </c>
      <c r="T22" s="152">
        <f>SUM(T15:T21)</f>
        <v>0</v>
      </c>
      <c r="U22" s="1018"/>
      <c r="V22" s="1019"/>
      <c r="W22" s="1019"/>
      <c r="X22" s="1019"/>
      <c r="Y22" s="1019"/>
      <c r="Z22" s="1019"/>
      <c r="AA22" s="1020"/>
    </row>
    <row r="23" spans="1:27" ht="12.75" customHeight="1">
      <c r="A23" s="1073"/>
      <c r="B23" s="1027" t="s">
        <v>88</v>
      </c>
      <c r="C23" s="1028"/>
      <c r="D23" s="1029"/>
      <c r="E23" s="145">
        <v>540</v>
      </c>
      <c r="F23" s="145"/>
      <c r="G23" s="1021" t="s">
        <v>108</v>
      </c>
      <c r="H23" s="1022"/>
      <c r="I23" s="1022"/>
      <c r="J23" s="1022"/>
      <c r="K23" s="1022"/>
      <c r="L23" s="1022"/>
      <c r="M23" s="1023"/>
      <c r="T23" s="27"/>
      <c r="U23" s="28"/>
    </row>
    <row r="24" spans="1:27" ht="12.75" customHeight="1">
      <c r="A24" s="1073"/>
      <c r="B24" s="1027" t="s">
        <v>89</v>
      </c>
      <c r="C24" s="1028"/>
      <c r="D24" s="1029"/>
      <c r="E24" s="145">
        <v>300</v>
      </c>
      <c r="F24" s="145"/>
      <c r="G24" s="1021" t="s">
        <v>109</v>
      </c>
      <c r="H24" s="1022"/>
      <c r="I24" s="1022"/>
      <c r="J24" s="1022"/>
      <c r="K24" s="1022"/>
      <c r="L24" s="1022"/>
      <c r="M24" s="1023"/>
      <c r="O24" s="1062" t="s">
        <v>69</v>
      </c>
      <c r="P24" s="1063"/>
      <c r="Q24" s="1063"/>
      <c r="R24" s="1064"/>
      <c r="S24" s="151">
        <f>SUM(S22,S14,E64,E53,E40,E27,E20,E10)</f>
        <v>32640</v>
      </c>
      <c r="T24" s="171">
        <f>SUM(F10,F20,F27,F40,F53,F64,T14,T22)</f>
        <v>0</v>
      </c>
      <c r="U24" s="29"/>
      <c r="V24" s="29"/>
      <c r="W24" s="29"/>
      <c r="X24" s="29"/>
      <c r="Y24" s="29"/>
      <c r="Z24" s="29"/>
      <c r="AA24" s="29"/>
    </row>
    <row r="25" spans="1:27" ht="12.75" customHeight="1">
      <c r="A25" s="1073"/>
      <c r="B25" s="1027" t="s">
        <v>90</v>
      </c>
      <c r="C25" s="1028"/>
      <c r="D25" s="1029"/>
      <c r="E25" s="145">
        <v>440</v>
      </c>
      <c r="F25" s="145"/>
      <c r="G25" s="1021" t="s">
        <v>110</v>
      </c>
      <c r="H25" s="1022"/>
      <c r="I25" s="1022"/>
      <c r="J25" s="1022"/>
      <c r="K25" s="1022"/>
      <c r="L25" s="1022"/>
      <c r="M25" s="1023"/>
      <c r="T25" s="30"/>
      <c r="U25" s="29"/>
    </row>
    <row r="26" spans="1:27" ht="12.75" customHeight="1">
      <c r="A26" s="1073"/>
      <c r="B26" s="1027" t="s">
        <v>91</v>
      </c>
      <c r="C26" s="1028"/>
      <c r="D26" s="1029"/>
      <c r="E26" s="145">
        <v>900</v>
      </c>
      <c r="F26" s="145"/>
      <c r="G26" s="1021" t="s">
        <v>111</v>
      </c>
      <c r="H26" s="1022"/>
      <c r="I26" s="1022"/>
      <c r="J26" s="1022"/>
      <c r="K26" s="1022"/>
      <c r="L26" s="1022"/>
      <c r="M26" s="1023"/>
      <c r="T26" s="30"/>
      <c r="U26" s="29"/>
    </row>
    <row r="27" spans="1:27" ht="12.75" customHeight="1">
      <c r="A27" s="1074"/>
      <c r="B27" s="1039" t="s">
        <v>10</v>
      </c>
      <c r="C27" s="780"/>
      <c r="D27" s="781"/>
      <c r="E27" s="148">
        <f>SUM(E21:E26)</f>
        <v>3210</v>
      </c>
      <c r="F27" s="149">
        <f>SUM(F21:F26)</f>
        <v>0</v>
      </c>
      <c r="G27" s="1018"/>
      <c r="H27" s="1019"/>
      <c r="I27" s="1019"/>
      <c r="J27" s="1019"/>
      <c r="K27" s="1019"/>
      <c r="L27" s="1019"/>
      <c r="M27" s="1020"/>
      <c r="T27" s="30"/>
      <c r="U27" s="29"/>
    </row>
    <row r="28" spans="1:27" ht="12.75" customHeight="1">
      <c r="A28" s="1072" t="s">
        <v>219</v>
      </c>
      <c r="B28" s="1036" t="s">
        <v>112</v>
      </c>
      <c r="C28" s="1037"/>
      <c r="D28" s="1038"/>
      <c r="E28" s="147">
        <v>620</v>
      </c>
      <c r="F28" s="147"/>
      <c r="G28" s="1065" t="s">
        <v>124</v>
      </c>
      <c r="H28" s="1066"/>
      <c r="I28" s="1066"/>
      <c r="J28" s="1066"/>
      <c r="K28" s="1066"/>
      <c r="L28" s="1066"/>
      <c r="M28" s="1067"/>
      <c r="T28" s="30"/>
      <c r="U28" s="29"/>
    </row>
    <row r="29" spans="1:27" ht="12.75" customHeight="1">
      <c r="A29" s="1073"/>
      <c r="B29" s="1027" t="s">
        <v>113</v>
      </c>
      <c r="C29" s="1028"/>
      <c r="D29" s="1029"/>
      <c r="E29" s="145">
        <v>420</v>
      </c>
      <c r="F29" s="145"/>
      <c r="G29" s="1021" t="s">
        <v>125</v>
      </c>
      <c r="H29" s="1022"/>
      <c r="I29" s="1022"/>
      <c r="J29" s="1022"/>
      <c r="K29" s="1022"/>
      <c r="L29" s="1022"/>
      <c r="M29" s="1023"/>
      <c r="T29" s="30"/>
      <c r="U29" s="29"/>
    </row>
    <row r="30" spans="1:27" ht="12.75" customHeight="1">
      <c r="A30" s="1073"/>
      <c r="B30" s="1027" t="s">
        <v>114</v>
      </c>
      <c r="C30" s="1028"/>
      <c r="D30" s="1029"/>
      <c r="E30" s="145">
        <v>330</v>
      </c>
      <c r="F30" s="145"/>
      <c r="G30" s="1021" t="s">
        <v>126</v>
      </c>
      <c r="H30" s="1022"/>
      <c r="I30" s="1022"/>
      <c r="J30" s="1022"/>
      <c r="K30" s="1022"/>
      <c r="L30" s="1022"/>
      <c r="M30" s="1023"/>
      <c r="T30" s="30"/>
      <c r="U30" s="29"/>
    </row>
    <row r="31" spans="1:27" ht="12.75" customHeight="1">
      <c r="A31" s="1073"/>
      <c r="B31" s="1027" t="s">
        <v>115</v>
      </c>
      <c r="C31" s="1028"/>
      <c r="D31" s="1029"/>
      <c r="E31" s="145">
        <v>310</v>
      </c>
      <c r="F31" s="145"/>
      <c r="G31" s="1021" t="s">
        <v>127</v>
      </c>
      <c r="H31" s="1022"/>
      <c r="I31" s="1022"/>
      <c r="J31" s="1022"/>
      <c r="K31" s="1022"/>
      <c r="L31" s="1022"/>
      <c r="M31" s="1023"/>
      <c r="T31" s="30"/>
      <c r="U31" s="29"/>
    </row>
    <row r="32" spans="1:27" ht="12.75" customHeight="1">
      <c r="A32" s="1073"/>
      <c r="B32" s="1027" t="s">
        <v>116</v>
      </c>
      <c r="C32" s="1028"/>
      <c r="D32" s="1029"/>
      <c r="E32" s="145">
        <v>1740</v>
      </c>
      <c r="F32" s="145"/>
      <c r="G32" s="1021" t="s">
        <v>128</v>
      </c>
      <c r="H32" s="1022"/>
      <c r="I32" s="1022"/>
      <c r="J32" s="1022"/>
      <c r="K32" s="1022"/>
      <c r="L32" s="1022"/>
      <c r="M32" s="1023"/>
      <c r="T32" s="30"/>
      <c r="U32" s="29"/>
    </row>
    <row r="33" spans="1:21" ht="12.75" customHeight="1">
      <c r="A33" s="1073"/>
      <c r="B33" s="1027" t="s">
        <v>117</v>
      </c>
      <c r="C33" s="1028"/>
      <c r="D33" s="1029"/>
      <c r="E33" s="145">
        <v>440</v>
      </c>
      <c r="F33" s="145"/>
      <c r="G33" s="1021" t="s">
        <v>129</v>
      </c>
      <c r="H33" s="1022"/>
      <c r="I33" s="1022"/>
      <c r="J33" s="1022"/>
      <c r="K33" s="1022"/>
      <c r="L33" s="1022"/>
      <c r="M33" s="1023"/>
      <c r="Q33" s="26"/>
      <c r="T33" s="30"/>
      <c r="U33" s="29"/>
    </row>
    <row r="34" spans="1:21" ht="12.75" customHeight="1">
      <c r="A34" s="1073"/>
      <c r="B34" s="1027" t="s">
        <v>118</v>
      </c>
      <c r="C34" s="1028"/>
      <c r="D34" s="1029"/>
      <c r="E34" s="145">
        <v>470</v>
      </c>
      <c r="F34" s="145"/>
      <c r="G34" s="1021" t="s">
        <v>130</v>
      </c>
      <c r="H34" s="1022"/>
      <c r="I34" s="1022"/>
      <c r="J34" s="1022"/>
      <c r="K34" s="1022"/>
      <c r="L34" s="1022"/>
      <c r="M34" s="1023"/>
      <c r="Q34" s="26"/>
      <c r="T34" s="30"/>
      <c r="U34" s="29"/>
    </row>
    <row r="35" spans="1:21" ht="12.75" customHeight="1">
      <c r="A35" s="1073"/>
      <c r="B35" s="1027" t="s">
        <v>119</v>
      </c>
      <c r="C35" s="1028"/>
      <c r="D35" s="1029"/>
      <c r="E35" s="145">
        <v>410</v>
      </c>
      <c r="F35" s="145"/>
      <c r="G35" s="1021" t="s">
        <v>131</v>
      </c>
      <c r="H35" s="1022"/>
      <c r="I35" s="1022"/>
      <c r="J35" s="1022"/>
      <c r="K35" s="1022"/>
      <c r="L35" s="1022"/>
      <c r="M35" s="1023"/>
      <c r="Q35" s="26"/>
      <c r="T35" s="30"/>
      <c r="U35" s="29"/>
    </row>
    <row r="36" spans="1:21" ht="12.75" customHeight="1">
      <c r="A36" s="1073"/>
      <c r="B36" s="1027" t="s">
        <v>120</v>
      </c>
      <c r="C36" s="1028"/>
      <c r="D36" s="1029"/>
      <c r="E36" s="145">
        <v>490</v>
      </c>
      <c r="F36" s="145"/>
      <c r="G36" s="1021" t="s">
        <v>132</v>
      </c>
      <c r="H36" s="1022"/>
      <c r="I36" s="1022"/>
      <c r="J36" s="1022"/>
      <c r="K36" s="1022"/>
      <c r="L36" s="1022"/>
      <c r="M36" s="1023"/>
      <c r="Q36" s="26"/>
      <c r="T36" s="30"/>
      <c r="U36" s="29"/>
    </row>
    <row r="37" spans="1:21" ht="12.75" customHeight="1">
      <c r="A37" s="1073"/>
      <c r="B37" s="1027" t="s">
        <v>121</v>
      </c>
      <c r="C37" s="1028"/>
      <c r="D37" s="1029"/>
      <c r="E37" s="145">
        <v>310</v>
      </c>
      <c r="F37" s="145"/>
      <c r="G37" s="1021" t="s">
        <v>133</v>
      </c>
      <c r="H37" s="1022"/>
      <c r="I37" s="1022"/>
      <c r="J37" s="1022"/>
      <c r="K37" s="1022"/>
      <c r="L37" s="1022"/>
      <c r="M37" s="1023"/>
      <c r="Q37" s="26"/>
      <c r="T37" s="30"/>
      <c r="U37" s="29"/>
    </row>
    <row r="38" spans="1:21" ht="12.75" customHeight="1">
      <c r="A38" s="1073"/>
      <c r="B38" s="1027" t="s">
        <v>122</v>
      </c>
      <c r="C38" s="1028"/>
      <c r="D38" s="1029"/>
      <c r="E38" s="145">
        <v>380</v>
      </c>
      <c r="F38" s="145"/>
      <c r="G38" s="1021" t="s">
        <v>134</v>
      </c>
      <c r="H38" s="1022"/>
      <c r="I38" s="1022"/>
      <c r="J38" s="1022"/>
      <c r="K38" s="1022"/>
      <c r="L38" s="1022"/>
      <c r="M38" s="1023"/>
      <c r="Q38" s="26"/>
      <c r="T38" s="30"/>
      <c r="U38" s="29"/>
    </row>
    <row r="39" spans="1:21" ht="12.75" customHeight="1">
      <c r="A39" s="1073"/>
      <c r="B39" s="1027" t="s">
        <v>123</v>
      </c>
      <c r="C39" s="1028"/>
      <c r="D39" s="1029"/>
      <c r="E39" s="145">
        <v>450</v>
      </c>
      <c r="F39" s="145"/>
      <c r="G39" s="1040" t="s">
        <v>135</v>
      </c>
      <c r="H39" s="1041"/>
      <c r="I39" s="1041"/>
      <c r="J39" s="1041"/>
      <c r="K39" s="1041"/>
      <c r="L39" s="1041"/>
      <c r="M39" s="1042"/>
      <c r="Q39" s="26"/>
      <c r="T39" s="30"/>
      <c r="U39" s="29"/>
    </row>
    <row r="40" spans="1:21" ht="12.75" customHeight="1">
      <c r="A40" s="1074"/>
      <c r="B40" s="1039" t="s">
        <v>10</v>
      </c>
      <c r="C40" s="780"/>
      <c r="D40" s="781"/>
      <c r="E40" s="148">
        <f>SUM(E28:E39)</f>
        <v>6370</v>
      </c>
      <c r="F40" s="149">
        <f>SUM(F28:F39)</f>
        <v>0</v>
      </c>
      <c r="G40" s="1018"/>
      <c r="H40" s="1019"/>
      <c r="I40" s="1019"/>
      <c r="J40" s="1019"/>
      <c r="K40" s="1019"/>
      <c r="L40" s="1019"/>
      <c r="M40" s="1020"/>
      <c r="Q40" s="26"/>
      <c r="T40" s="30"/>
      <c r="U40" s="29"/>
    </row>
    <row r="41" spans="1:21" ht="12.75" customHeight="1">
      <c r="A41" s="1072" t="s">
        <v>220</v>
      </c>
      <c r="B41" s="1036" t="s">
        <v>136</v>
      </c>
      <c r="C41" s="1037"/>
      <c r="D41" s="1038"/>
      <c r="E41" s="147">
        <v>540</v>
      </c>
      <c r="F41" s="147"/>
      <c r="G41" s="1030" t="s">
        <v>148</v>
      </c>
      <c r="H41" s="1031"/>
      <c r="I41" s="1031"/>
      <c r="J41" s="1031"/>
      <c r="K41" s="1031"/>
      <c r="L41" s="1031"/>
      <c r="M41" s="1032"/>
      <c r="Q41" s="26"/>
      <c r="T41" s="30"/>
      <c r="U41" s="29"/>
    </row>
    <row r="42" spans="1:21" ht="12.75" customHeight="1">
      <c r="A42" s="1073"/>
      <c r="B42" s="1027" t="s">
        <v>137</v>
      </c>
      <c r="C42" s="1028"/>
      <c r="D42" s="1029"/>
      <c r="E42" s="145">
        <v>670</v>
      </c>
      <c r="F42" s="145"/>
      <c r="G42" s="1021" t="s">
        <v>149</v>
      </c>
      <c r="H42" s="1022"/>
      <c r="I42" s="1022"/>
      <c r="J42" s="1022"/>
      <c r="K42" s="1022"/>
      <c r="L42" s="1022"/>
      <c r="M42" s="1023"/>
      <c r="Q42" s="26"/>
      <c r="T42" s="30"/>
      <c r="U42" s="29"/>
    </row>
    <row r="43" spans="1:21" ht="12.75" customHeight="1">
      <c r="A43" s="1073"/>
      <c r="B43" s="1027" t="s">
        <v>138</v>
      </c>
      <c r="C43" s="1028"/>
      <c r="D43" s="1029"/>
      <c r="E43" s="145">
        <v>480</v>
      </c>
      <c r="F43" s="145"/>
      <c r="G43" s="1021" t="s">
        <v>150</v>
      </c>
      <c r="H43" s="1022"/>
      <c r="I43" s="1022"/>
      <c r="J43" s="1022"/>
      <c r="K43" s="1022"/>
      <c r="L43" s="1022"/>
      <c r="M43" s="1023"/>
      <c r="Q43" s="26"/>
      <c r="T43" s="30"/>
      <c r="U43" s="29"/>
    </row>
    <row r="44" spans="1:21" ht="12.75" customHeight="1">
      <c r="A44" s="1073"/>
      <c r="B44" s="1027" t="s">
        <v>139</v>
      </c>
      <c r="C44" s="1028"/>
      <c r="D44" s="1029"/>
      <c r="E44" s="145">
        <v>290</v>
      </c>
      <c r="F44" s="145"/>
      <c r="G44" s="1021" t="s">
        <v>151</v>
      </c>
      <c r="H44" s="1022"/>
      <c r="I44" s="1022"/>
      <c r="J44" s="1022"/>
      <c r="K44" s="1022"/>
      <c r="L44" s="1022"/>
      <c r="M44" s="1023"/>
      <c r="Q44" s="26"/>
      <c r="T44" s="30"/>
      <c r="U44" s="29"/>
    </row>
    <row r="45" spans="1:21" ht="12.75" customHeight="1">
      <c r="A45" s="1073"/>
      <c r="B45" s="1027" t="s">
        <v>140</v>
      </c>
      <c r="C45" s="1028"/>
      <c r="D45" s="1029"/>
      <c r="E45" s="145">
        <v>540</v>
      </c>
      <c r="F45" s="145"/>
      <c r="G45" s="1021" t="s">
        <v>152</v>
      </c>
      <c r="H45" s="1022"/>
      <c r="I45" s="1022"/>
      <c r="J45" s="1022"/>
      <c r="K45" s="1022"/>
      <c r="L45" s="1022"/>
      <c r="M45" s="1023"/>
      <c r="Q45" s="26"/>
      <c r="T45" s="30"/>
      <c r="U45" s="29"/>
    </row>
    <row r="46" spans="1:21" ht="12.75" customHeight="1">
      <c r="A46" s="1073"/>
      <c r="B46" s="1027" t="s">
        <v>141</v>
      </c>
      <c r="C46" s="1028"/>
      <c r="D46" s="1029"/>
      <c r="E46" s="145">
        <v>480</v>
      </c>
      <c r="F46" s="145"/>
      <c r="G46" s="1021" t="s">
        <v>153</v>
      </c>
      <c r="H46" s="1022"/>
      <c r="I46" s="1022"/>
      <c r="J46" s="1022"/>
      <c r="K46" s="1022"/>
      <c r="L46" s="1022"/>
      <c r="M46" s="1023"/>
      <c r="Q46" s="26"/>
      <c r="T46" s="30"/>
      <c r="U46" s="29"/>
    </row>
    <row r="47" spans="1:21" ht="12.75" customHeight="1">
      <c r="A47" s="1073"/>
      <c r="B47" s="1027" t="s">
        <v>142</v>
      </c>
      <c r="C47" s="1028"/>
      <c r="D47" s="1029"/>
      <c r="E47" s="145">
        <v>370</v>
      </c>
      <c r="F47" s="145"/>
      <c r="G47" s="1021" t="s">
        <v>154</v>
      </c>
      <c r="H47" s="1022"/>
      <c r="I47" s="1022"/>
      <c r="J47" s="1022"/>
      <c r="K47" s="1022"/>
      <c r="L47" s="1022"/>
      <c r="M47" s="1023"/>
      <c r="Q47" s="26"/>
      <c r="T47" s="30"/>
      <c r="U47" s="29"/>
    </row>
    <row r="48" spans="1:21" ht="12.75" customHeight="1">
      <c r="A48" s="1073"/>
      <c r="B48" s="1027" t="s">
        <v>143</v>
      </c>
      <c r="C48" s="1028"/>
      <c r="D48" s="1029"/>
      <c r="E48" s="145">
        <v>350</v>
      </c>
      <c r="F48" s="145"/>
      <c r="G48" s="1021" t="s">
        <v>155</v>
      </c>
      <c r="H48" s="1022"/>
      <c r="I48" s="1022"/>
      <c r="J48" s="1022"/>
      <c r="K48" s="1022"/>
      <c r="L48" s="1022"/>
      <c r="M48" s="1023"/>
      <c r="Q48" s="26"/>
      <c r="T48" s="30"/>
      <c r="U48" s="29"/>
    </row>
    <row r="49" spans="1:21" ht="12.75" customHeight="1">
      <c r="A49" s="1073"/>
      <c r="B49" s="1027" t="s">
        <v>144</v>
      </c>
      <c r="C49" s="1028"/>
      <c r="D49" s="1029"/>
      <c r="E49" s="145">
        <v>360</v>
      </c>
      <c r="F49" s="145"/>
      <c r="G49" s="1021" t="s">
        <v>156</v>
      </c>
      <c r="H49" s="1022"/>
      <c r="I49" s="1022"/>
      <c r="J49" s="1022"/>
      <c r="K49" s="1022"/>
      <c r="L49" s="1022"/>
      <c r="M49" s="1023"/>
      <c r="Q49" s="26"/>
      <c r="T49" s="30"/>
      <c r="U49" s="29"/>
    </row>
    <row r="50" spans="1:21" ht="12.75" customHeight="1">
      <c r="A50" s="1073"/>
      <c r="B50" s="1027" t="s">
        <v>145</v>
      </c>
      <c r="C50" s="1028"/>
      <c r="D50" s="1029"/>
      <c r="E50" s="145">
        <v>520</v>
      </c>
      <c r="F50" s="145"/>
      <c r="G50" s="1021" t="s">
        <v>157</v>
      </c>
      <c r="H50" s="1022"/>
      <c r="I50" s="1022"/>
      <c r="J50" s="1022"/>
      <c r="K50" s="1022"/>
      <c r="L50" s="1022"/>
      <c r="M50" s="1023"/>
      <c r="Q50" s="26"/>
      <c r="T50" s="30"/>
      <c r="U50" s="29"/>
    </row>
    <row r="51" spans="1:21" ht="12.75" customHeight="1">
      <c r="A51" s="1073"/>
      <c r="B51" s="1027" t="s">
        <v>146</v>
      </c>
      <c r="C51" s="1028"/>
      <c r="D51" s="1029"/>
      <c r="E51" s="145">
        <v>400</v>
      </c>
      <c r="F51" s="145"/>
      <c r="G51" s="1021" t="s">
        <v>158</v>
      </c>
      <c r="H51" s="1022"/>
      <c r="I51" s="1022"/>
      <c r="J51" s="1022"/>
      <c r="K51" s="1022"/>
      <c r="L51" s="1022"/>
      <c r="M51" s="1023"/>
      <c r="Q51" s="26"/>
      <c r="T51" s="30"/>
      <c r="U51" s="29"/>
    </row>
    <row r="52" spans="1:21" ht="12.75" customHeight="1">
      <c r="A52" s="1073"/>
      <c r="B52" s="1027" t="s">
        <v>147</v>
      </c>
      <c r="C52" s="1028"/>
      <c r="D52" s="1029"/>
      <c r="E52" s="145">
        <v>400</v>
      </c>
      <c r="F52" s="145"/>
      <c r="G52" s="1021" t="s">
        <v>159</v>
      </c>
      <c r="H52" s="1022"/>
      <c r="I52" s="1022"/>
      <c r="J52" s="1022"/>
      <c r="K52" s="1022"/>
      <c r="L52" s="1022"/>
      <c r="M52" s="1023"/>
      <c r="Q52" s="26"/>
      <c r="T52" s="30"/>
      <c r="U52" s="29"/>
    </row>
    <row r="53" spans="1:21" ht="12.75" customHeight="1">
      <c r="A53" s="1074"/>
      <c r="B53" s="1039" t="s">
        <v>10</v>
      </c>
      <c r="C53" s="780"/>
      <c r="D53" s="781"/>
      <c r="E53" s="148">
        <f>SUM(E41:E52)</f>
        <v>5400</v>
      </c>
      <c r="F53" s="149">
        <f>SUM(F41:F52)</f>
        <v>0</v>
      </c>
      <c r="G53" s="1018"/>
      <c r="H53" s="1019"/>
      <c r="I53" s="1019"/>
      <c r="J53" s="1019"/>
      <c r="K53" s="1019"/>
      <c r="L53" s="1019"/>
      <c r="M53" s="1020"/>
      <c r="Q53" s="26"/>
      <c r="T53" s="30"/>
      <c r="U53" s="29"/>
    </row>
    <row r="54" spans="1:21" ht="12.75" customHeight="1">
      <c r="A54" s="1075" t="s">
        <v>224</v>
      </c>
      <c r="B54" s="1036" t="s">
        <v>160</v>
      </c>
      <c r="C54" s="1037"/>
      <c r="D54" s="1038"/>
      <c r="E54" s="147">
        <v>480</v>
      </c>
      <c r="F54" s="147"/>
      <c r="G54" s="1030" t="s">
        <v>170</v>
      </c>
      <c r="H54" s="1031"/>
      <c r="I54" s="1031"/>
      <c r="J54" s="1031"/>
      <c r="K54" s="1031"/>
      <c r="L54" s="1031"/>
      <c r="M54" s="1032"/>
      <c r="Q54" s="26"/>
      <c r="T54" s="30"/>
      <c r="U54" s="29"/>
    </row>
    <row r="55" spans="1:21" ht="12.75" customHeight="1">
      <c r="A55" s="1076"/>
      <c r="B55" s="1027" t="s">
        <v>161</v>
      </c>
      <c r="C55" s="1028"/>
      <c r="D55" s="1029"/>
      <c r="E55" s="145">
        <v>520</v>
      </c>
      <c r="F55" s="145"/>
      <c r="G55" s="1021" t="s">
        <v>171</v>
      </c>
      <c r="H55" s="1022"/>
      <c r="I55" s="1022"/>
      <c r="J55" s="1022"/>
      <c r="K55" s="1022"/>
      <c r="L55" s="1022"/>
      <c r="M55" s="1023"/>
      <c r="Q55" s="26"/>
      <c r="T55" s="30"/>
      <c r="U55" s="29"/>
    </row>
    <row r="56" spans="1:21" ht="12.75" customHeight="1">
      <c r="A56" s="1076"/>
      <c r="B56" s="1027" t="s">
        <v>162</v>
      </c>
      <c r="C56" s="1028"/>
      <c r="D56" s="1029"/>
      <c r="E56" s="145">
        <v>580</v>
      </c>
      <c r="F56" s="145"/>
      <c r="G56" s="1021" t="s">
        <v>172</v>
      </c>
      <c r="H56" s="1022"/>
      <c r="I56" s="1022"/>
      <c r="J56" s="1022"/>
      <c r="K56" s="1022"/>
      <c r="L56" s="1022"/>
      <c r="M56" s="1023"/>
      <c r="Q56" s="26"/>
      <c r="T56" s="30"/>
      <c r="U56" s="29"/>
    </row>
    <row r="57" spans="1:21" ht="12.75" customHeight="1">
      <c r="A57" s="1076"/>
      <c r="B57" s="1027" t="s">
        <v>163</v>
      </c>
      <c r="C57" s="1028"/>
      <c r="D57" s="1029"/>
      <c r="E57" s="145">
        <v>550</v>
      </c>
      <c r="F57" s="145"/>
      <c r="G57" s="1021" t="s">
        <v>173</v>
      </c>
      <c r="H57" s="1022"/>
      <c r="I57" s="1022"/>
      <c r="J57" s="1022"/>
      <c r="K57" s="1022"/>
      <c r="L57" s="1022"/>
      <c r="M57" s="1023"/>
      <c r="T57" s="30"/>
      <c r="U57" s="29"/>
    </row>
    <row r="58" spans="1:21" ht="12.75" customHeight="1">
      <c r="A58" s="1076"/>
      <c r="B58" s="1027" t="s">
        <v>164</v>
      </c>
      <c r="C58" s="1028"/>
      <c r="D58" s="1029"/>
      <c r="E58" s="145">
        <v>430</v>
      </c>
      <c r="F58" s="145"/>
      <c r="G58" s="1021" t="s">
        <v>174</v>
      </c>
      <c r="H58" s="1022"/>
      <c r="I58" s="1022"/>
      <c r="J58" s="1022"/>
      <c r="K58" s="1022"/>
      <c r="L58" s="1022"/>
      <c r="M58" s="1023"/>
      <c r="T58" s="30"/>
      <c r="U58" s="29"/>
    </row>
    <row r="59" spans="1:21" ht="12.75" customHeight="1">
      <c r="A59" s="1076"/>
      <c r="B59" s="1027" t="s">
        <v>165</v>
      </c>
      <c r="C59" s="1028"/>
      <c r="D59" s="1029"/>
      <c r="E59" s="145">
        <v>410</v>
      </c>
      <c r="F59" s="145"/>
      <c r="G59" s="1021" t="s">
        <v>175</v>
      </c>
      <c r="H59" s="1022"/>
      <c r="I59" s="1022"/>
      <c r="J59" s="1022"/>
      <c r="K59" s="1022"/>
      <c r="L59" s="1022"/>
      <c r="M59" s="1023"/>
      <c r="T59" s="30"/>
      <c r="U59" s="29"/>
    </row>
    <row r="60" spans="1:21" ht="12.75" customHeight="1">
      <c r="A60" s="1076"/>
      <c r="B60" s="1027" t="s">
        <v>166</v>
      </c>
      <c r="C60" s="1028"/>
      <c r="D60" s="1029"/>
      <c r="E60" s="145">
        <v>440</v>
      </c>
      <c r="F60" s="145"/>
      <c r="G60" s="1021" t="s">
        <v>176</v>
      </c>
      <c r="H60" s="1022"/>
      <c r="I60" s="1022"/>
      <c r="J60" s="1022"/>
      <c r="K60" s="1022"/>
      <c r="L60" s="1022"/>
      <c r="M60" s="1023"/>
      <c r="T60" s="31"/>
      <c r="U60" s="31"/>
    </row>
    <row r="61" spans="1:21" ht="12.75" customHeight="1">
      <c r="A61" s="1076"/>
      <c r="B61" s="1027" t="s">
        <v>167</v>
      </c>
      <c r="C61" s="1028"/>
      <c r="D61" s="1029"/>
      <c r="E61" s="145">
        <v>650</v>
      </c>
      <c r="F61" s="145"/>
      <c r="G61" s="1021" t="s">
        <v>177</v>
      </c>
      <c r="H61" s="1022"/>
      <c r="I61" s="1022"/>
      <c r="J61" s="1022"/>
      <c r="K61" s="1022"/>
      <c r="L61" s="1022"/>
      <c r="M61" s="1023"/>
    </row>
    <row r="62" spans="1:21" ht="12.75" customHeight="1">
      <c r="A62" s="1076"/>
      <c r="B62" s="1027" t="s">
        <v>168</v>
      </c>
      <c r="C62" s="1028"/>
      <c r="D62" s="1029"/>
      <c r="E62" s="145">
        <v>830</v>
      </c>
      <c r="F62" s="145"/>
      <c r="G62" s="1021" t="s">
        <v>178</v>
      </c>
      <c r="H62" s="1022"/>
      <c r="I62" s="1022"/>
      <c r="J62" s="1022"/>
      <c r="K62" s="1022"/>
      <c r="L62" s="1022"/>
      <c r="M62" s="1023"/>
    </row>
    <row r="63" spans="1:21" ht="12.75" customHeight="1">
      <c r="A63" s="1076"/>
      <c r="B63" s="1027" t="s">
        <v>169</v>
      </c>
      <c r="C63" s="1028"/>
      <c r="D63" s="1029"/>
      <c r="E63" s="145">
        <v>270</v>
      </c>
      <c r="F63" s="145"/>
      <c r="G63" s="1021" t="s">
        <v>179</v>
      </c>
      <c r="H63" s="1022"/>
      <c r="I63" s="1022"/>
      <c r="J63" s="1022"/>
      <c r="K63" s="1022"/>
      <c r="L63" s="1022"/>
      <c r="M63" s="1023"/>
    </row>
    <row r="64" spans="1:21" s="12" customFormat="1" ht="12.75" customHeight="1">
      <c r="A64" s="1077"/>
      <c r="B64" s="1039" t="s">
        <v>10</v>
      </c>
      <c r="C64" s="780"/>
      <c r="D64" s="781"/>
      <c r="E64" s="148">
        <f>SUM(E54:E63)</f>
        <v>5160</v>
      </c>
      <c r="F64" s="150">
        <f>SUM(F54:F63)</f>
        <v>0</v>
      </c>
      <c r="G64" s="1068"/>
      <c r="H64" s="1069"/>
      <c r="I64" s="1069"/>
      <c r="J64" s="1069"/>
      <c r="K64" s="1069"/>
      <c r="L64" s="1069"/>
      <c r="M64" s="1070"/>
    </row>
    <row r="65" spans="1:27" ht="12.75" customHeight="1">
      <c r="A65" s="33"/>
      <c r="B65" s="34"/>
      <c r="C65" s="34"/>
      <c r="D65" s="35"/>
      <c r="E65" s="36"/>
      <c r="F65" s="37"/>
      <c r="G65" s="37"/>
      <c r="H65" s="37"/>
      <c r="I65" s="37"/>
      <c r="J65" s="37"/>
      <c r="K65" s="37"/>
      <c r="L65" s="37"/>
      <c r="M65" s="37"/>
    </row>
    <row r="66" spans="1:27" ht="12.75" customHeight="1">
      <c r="A66" s="1071" t="s">
        <v>28</v>
      </c>
      <c r="B66" s="1071"/>
      <c r="C66" s="1071"/>
      <c r="D66" s="1071"/>
      <c r="E66" s="1071"/>
      <c r="F66" s="1071"/>
      <c r="G66" s="1071"/>
      <c r="H66" s="1071"/>
      <c r="I66" s="1071"/>
      <c r="J66" s="1071"/>
      <c r="K66" s="1071"/>
      <c r="L66" s="1071"/>
      <c r="M66" s="1071"/>
      <c r="N66" s="1071"/>
      <c r="O66" s="1071"/>
      <c r="P66" s="1071"/>
      <c r="Q66" s="1071"/>
      <c r="R66" s="1071"/>
      <c r="S66" s="1071"/>
      <c r="T66" s="1071"/>
      <c r="U66" s="1071"/>
      <c r="V66" s="1071"/>
      <c r="W66" s="1071"/>
      <c r="X66" s="1071"/>
      <c r="Y66" s="1071"/>
      <c r="Z66" s="1071"/>
      <c r="AA66" s="1071"/>
    </row>
    <row r="67" spans="1:27" ht="12.75" customHeight="1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19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ht="12.75" customHeight="1"/>
    <row r="69" spans="1:27" ht="12.75" customHeight="1"/>
    <row r="70" spans="1:27" ht="12.75" customHeight="1"/>
    <row r="71" spans="1:27" ht="12.75" customHeight="1"/>
  </sheetData>
  <mergeCells count="180">
    <mergeCell ref="A66:AA66"/>
    <mergeCell ref="P7:R7"/>
    <mergeCell ref="P8:R8"/>
    <mergeCell ref="P9:R9"/>
    <mergeCell ref="P10:R10"/>
    <mergeCell ref="G47:M47"/>
    <mergeCell ref="B46:D46"/>
    <mergeCell ref="A41:A53"/>
    <mergeCell ref="A54:A64"/>
    <mergeCell ref="O6:O14"/>
    <mergeCell ref="O15:O22"/>
    <mergeCell ref="G46:M46"/>
    <mergeCell ref="G48:M48"/>
    <mergeCell ref="G51:M51"/>
    <mergeCell ref="G49:M49"/>
    <mergeCell ref="A28:A40"/>
    <mergeCell ref="B24:D24"/>
    <mergeCell ref="A11:A20"/>
    <mergeCell ref="A6:A10"/>
    <mergeCell ref="B14:D14"/>
    <mergeCell ref="A21:A27"/>
    <mergeCell ref="B15:D15"/>
    <mergeCell ref="B27:D27"/>
    <mergeCell ref="B23:D23"/>
    <mergeCell ref="G55:M55"/>
    <mergeCell ref="G60:M60"/>
    <mergeCell ref="G59:M59"/>
    <mergeCell ref="G57:M57"/>
    <mergeCell ref="G63:M63"/>
    <mergeCell ref="G62:M62"/>
    <mergeCell ref="G58:M58"/>
    <mergeCell ref="G45:M45"/>
    <mergeCell ref="G56:M56"/>
    <mergeCell ref="G50:M50"/>
    <mergeCell ref="G52:M52"/>
    <mergeCell ref="G54:M54"/>
    <mergeCell ref="G53:M53"/>
    <mergeCell ref="B59:D59"/>
    <mergeCell ref="B61:D61"/>
    <mergeCell ref="B60:D60"/>
    <mergeCell ref="B58:D58"/>
    <mergeCell ref="G61:M61"/>
    <mergeCell ref="B64:D64"/>
    <mergeCell ref="B63:D63"/>
    <mergeCell ref="B62:D62"/>
    <mergeCell ref="G64:M64"/>
    <mergeCell ref="B43:D43"/>
    <mergeCell ref="G42:M42"/>
    <mergeCell ref="G40:M40"/>
    <mergeCell ref="G44:M44"/>
    <mergeCell ref="G43:M43"/>
    <mergeCell ref="B44:D44"/>
    <mergeCell ref="G41:M41"/>
    <mergeCell ref="B16:D16"/>
    <mergeCell ref="B17:D17"/>
    <mergeCell ref="G37:M37"/>
    <mergeCell ref="G39:M39"/>
    <mergeCell ref="G34:M34"/>
    <mergeCell ref="B28:D28"/>
    <mergeCell ref="B25:D25"/>
    <mergeCell ref="B41:D41"/>
    <mergeCell ref="B37:D37"/>
    <mergeCell ref="B42:D42"/>
    <mergeCell ref="B29:D29"/>
    <mergeCell ref="B30:D30"/>
    <mergeCell ref="B31:D31"/>
    <mergeCell ref="B40:D40"/>
    <mergeCell ref="B39:D39"/>
    <mergeCell ref="B36:D36"/>
    <mergeCell ref="B33:D33"/>
    <mergeCell ref="B34:D34"/>
    <mergeCell ref="B38:D38"/>
    <mergeCell ref="B35:D35"/>
    <mergeCell ref="B26:D26"/>
    <mergeCell ref="G38:M38"/>
    <mergeCell ref="G36:M36"/>
    <mergeCell ref="G27:M27"/>
    <mergeCell ref="B32:D32"/>
    <mergeCell ref="G32:M32"/>
    <mergeCell ref="G28:M28"/>
    <mergeCell ref="G31:M31"/>
    <mergeCell ref="G33:M33"/>
    <mergeCell ref="G26:M26"/>
    <mergeCell ref="B57:D57"/>
    <mergeCell ref="B54:D54"/>
    <mergeCell ref="B49:D49"/>
    <mergeCell ref="B56:D56"/>
    <mergeCell ref="B53:D53"/>
    <mergeCell ref="B55:D55"/>
    <mergeCell ref="B45:D45"/>
    <mergeCell ref="B47:D47"/>
    <mergeCell ref="B51:D51"/>
    <mergeCell ref="B50:D50"/>
    <mergeCell ref="B48:D48"/>
    <mergeCell ref="B52:D52"/>
    <mergeCell ref="G25:M25"/>
    <mergeCell ref="G35:M35"/>
    <mergeCell ref="G30:M30"/>
    <mergeCell ref="G29:M29"/>
    <mergeCell ref="G23:M23"/>
    <mergeCell ref="O24:R24"/>
    <mergeCell ref="G24:M24"/>
    <mergeCell ref="P21:R21"/>
    <mergeCell ref="P18:R18"/>
    <mergeCell ref="U22:AA22"/>
    <mergeCell ref="U15:AA15"/>
    <mergeCell ref="G16:M16"/>
    <mergeCell ref="G18:M18"/>
    <mergeCell ref="G21:M21"/>
    <mergeCell ref="U21:AA21"/>
    <mergeCell ref="G15:M15"/>
    <mergeCell ref="U19:AA19"/>
    <mergeCell ref="U16:AA16"/>
    <mergeCell ref="U17:AA17"/>
    <mergeCell ref="U20:AA20"/>
    <mergeCell ref="U18:AA18"/>
    <mergeCell ref="B22:D22"/>
    <mergeCell ref="B20:D20"/>
    <mergeCell ref="G14:M14"/>
    <mergeCell ref="P14:R14"/>
    <mergeCell ref="P17:R17"/>
    <mergeCell ref="G22:M22"/>
    <mergeCell ref="G19:M19"/>
    <mergeCell ref="P19:R19"/>
    <mergeCell ref="P20:R20"/>
    <mergeCell ref="G20:M20"/>
    <mergeCell ref="G17:M17"/>
    <mergeCell ref="P15:R15"/>
    <mergeCell ref="P16:R16"/>
    <mergeCell ref="P22:R22"/>
    <mergeCell ref="B21:D21"/>
    <mergeCell ref="B18:D18"/>
    <mergeCell ref="B19:D19"/>
    <mergeCell ref="D1:X1"/>
    <mergeCell ref="X4:Z4"/>
    <mergeCell ref="U4:V4"/>
    <mergeCell ref="U6:AA6"/>
    <mergeCell ref="Y1:AA1"/>
    <mergeCell ref="U3:Z3"/>
    <mergeCell ref="G6:M6"/>
    <mergeCell ref="F2:G2"/>
    <mergeCell ref="J2:M2"/>
    <mergeCell ref="P6:R6"/>
    <mergeCell ref="B5:D5"/>
    <mergeCell ref="A1:C1"/>
    <mergeCell ref="A2:C2"/>
    <mergeCell ref="B6:D6"/>
    <mergeCell ref="A3:C3"/>
    <mergeCell ref="D3:S3"/>
    <mergeCell ref="D2:E2"/>
    <mergeCell ref="P2:Q2"/>
    <mergeCell ref="U2:AA2"/>
    <mergeCell ref="G5:M5"/>
    <mergeCell ref="P5:R5"/>
    <mergeCell ref="U5:AA5"/>
    <mergeCell ref="U7:AA7"/>
    <mergeCell ref="G10:M10"/>
    <mergeCell ref="B12:D12"/>
    <mergeCell ref="B13:D13"/>
    <mergeCell ref="B11:D11"/>
    <mergeCell ref="G7:M7"/>
    <mergeCell ref="U11:AA11"/>
    <mergeCell ref="P11:R11"/>
    <mergeCell ref="B10:D10"/>
    <mergeCell ref="G9:M9"/>
    <mergeCell ref="B7:D7"/>
    <mergeCell ref="U14:AA14"/>
    <mergeCell ref="G8:M8"/>
    <mergeCell ref="U8:AA8"/>
    <mergeCell ref="U10:AA10"/>
    <mergeCell ref="B9:D9"/>
    <mergeCell ref="U12:AA12"/>
    <mergeCell ref="U13:AA13"/>
    <mergeCell ref="P13:R13"/>
    <mergeCell ref="P12:R12"/>
    <mergeCell ref="G12:M12"/>
    <mergeCell ref="G11:M11"/>
    <mergeCell ref="G13:M13"/>
    <mergeCell ref="U9:AA9"/>
    <mergeCell ref="B8:D8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C99"/>
  </sheetPr>
  <dimension ref="A1:AE100"/>
  <sheetViews>
    <sheetView showZeros="0" zoomScaleNormal="100" zoomScaleSheetLayoutView="65" workbookViewId="0">
      <selection activeCell="B47" sqref="B47:D47"/>
    </sheetView>
  </sheetViews>
  <sheetFormatPr defaultRowHeight="11.25"/>
  <cols>
    <col min="1" max="4" width="3.125" style="6" customWidth="1"/>
    <col min="5" max="6" width="5.625" style="6" customWidth="1"/>
    <col min="7" max="18" width="3.125" style="6" customWidth="1"/>
    <col min="19" max="20" width="5.625" style="6" customWidth="1"/>
    <col min="21" max="62" width="3.125" style="6" customWidth="1"/>
    <col min="63" max="16384" width="9" style="6"/>
  </cols>
  <sheetData>
    <row r="1" spans="1:27" s="1" customFormat="1" ht="18.75" customHeight="1">
      <c r="A1" s="757" t="s">
        <v>826</v>
      </c>
      <c r="B1" s="758"/>
      <c r="C1" s="758"/>
      <c r="D1" s="1078" t="s">
        <v>416</v>
      </c>
      <c r="E1" s="1078"/>
      <c r="F1" s="1078" t="s">
        <v>417</v>
      </c>
      <c r="G1" s="1078"/>
      <c r="H1" s="1079" t="s">
        <v>11</v>
      </c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20" t="str">
        <f>集計表!AC1</f>
        <v>2020/6</v>
      </c>
      <c r="Z1" s="1111"/>
      <c r="AA1" s="1112"/>
    </row>
    <row r="2" spans="1:27" ht="15.75" customHeight="1">
      <c r="A2" s="722" t="s">
        <v>56</v>
      </c>
      <c r="B2" s="759"/>
      <c r="C2" s="723"/>
      <c r="D2" s="768">
        <f>集計表!D2</f>
        <v>2020</v>
      </c>
      <c r="E2" s="768"/>
      <c r="F2" s="1047">
        <f>SUM(P2-3)</f>
        <v>43985</v>
      </c>
      <c r="G2" s="1047"/>
      <c r="H2" s="209" t="str">
        <f>集計表!J2</f>
        <v>（水）</v>
      </c>
      <c r="I2" s="2" t="s">
        <v>29</v>
      </c>
      <c r="J2" s="1048">
        <f>SUM(P2-1)</f>
        <v>43987</v>
      </c>
      <c r="K2" s="1113"/>
      <c r="L2" s="1113"/>
      <c r="M2" s="1113"/>
      <c r="N2" s="203" t="str">
        <f>集計表!P2</f>
        <v>（金）</v>
      </c>
      <c r="O2" s="3" t="s">
        <v>30</v>
      </c>
      <c r="P2" s="1057">
        <f>SUM(申込書!C6)</f>
        <v>43988</v>
      </c>
      <c r="Q2" s="1057"/>
      <c r="R2" s="4" t="s">
        <v>31</v>
      </c>
      <c r="S2" s="5" t="s">
        <v>32</v>
      </c>
      <c r="T2" s="187" t="s">
        <v>2549</v>
      </c>
      <c r="U2" s="1058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54</v>
      </c>
      <c r="B3" s="761"/>
      <c r="C3" s="762"/>
      <c r="D3" s="1053">
        <f>集計表!D3</f>
        <v>0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5"/>
      <c r="T3" s="159"/>
      <c r="U3" s="1046">
        <f>SUM(集計表!N133+集計表!N251)</f>
        <v>0</v>
      </c>
      <c r="V3" s="1046"/>
      <c r="W3" s="1046"/>
      <c r="X3" s="1046"/>
      <c r="Y3" s="1046"/>
      <c r="Z3" s="1046"/>
      <c r="AA3" s="7" t="s">
        <v>59</v>
      </c>
    </row>
    <row r="4" spans="1:27" ht="18.75" customHeight="1">
      <c r="U4" s="1019" t="s">
        <v>6</v>
      </c>
      <c r="V4" s="1019"/>
      <c r="W4" s="20" t="s">
        <v>34</v>
      </c>
      <c r="X4" s="1114">
        <f>SUM(F58,T48,T72)</f>
        <v>0</v>
      </c>
      <c r="Y4" s="1019"/>
      <c r="Z4" s="1019"/>
      <c r="AA4" s="6" t="s">
        <v>35</v>
      </c>
    </row>
    <row r="5" spans="1:27" ht="12.75" customHeight="1">
      <c r="A5" s="21"/>
      <c r="B5" s="1049" t="s">
        <v>36</v>
      </c>
      <c r="C5" s="1050"/>
      <c r="D5" s="1050"/>
      <c r="E5" s="162" t="s">
        <v>7</v>
      </c>
      <c r="F5" s="161" t="s">
        <v>8</v>
      </c>
      <c r="G5" s="1050" t="s">
        <v>24</v>
      </c>
      <c r="H5" s="1050"/>
      <c r="I5" s="1050"/>
      <c r="J5" s="1050"/>
      <c r="K5" s="1050"/>
      <c r="L5" s="1050"/>
      <c r="M5" s="1061"/>
      <c r="O5" s="22"/>
      <c r="P5" s="1049" t="s">
        <v>25</v>
      </c>
      <c r="Q5" s="1050"/>
      <c r="R5" s="1050"/>
      <c r="S5" s="162" t="s">
        <v>7</v>
      </c>
      <c r="T5" s="161" t="s">
        <v>8</v>
      </c>
      <c r="U5" s="1050" t="s">
        <v>24</v>
      </c>
      <c r="V5" s="1050"/>
      <c r="W5" s="1050"/>
      <c r="X5" s="1050"/>
      <c r="Y5" s="1050"/>
      <c r="Z5" s="1050"/>
      <c r="AA5" s="1061"/>
    </row>
    <row r="6" spans="1:27" ht="12.75" customHeight="1">
      <c r="A6" s="1072" t="s">
        <v>66</v>
      </c>
      <c r="B6" s="1036" t="s">
        <v>225</v>
      </c>
      <c r="C6" s="1037"/>
      <c r="D6" s="1038"/>
      <c r="E6" s="147">
        <v>470</v>
      </c>
      <c r="F6" s="147"/>
      <c r="G6" s="1065" t="s">
        <v>235</v>
      </c>
      <c r="H6" s="1066"/>
      <c r="I6" s="1066"/>
      <c r="J6" s="1066"/>
      <c r="K6" s="1066"/>
      <c r="L6" s="1066"/>
      <c r="M6" s="1067"/>
      <c r="O6" s="1072" t="s">
        <v>337</v>
      </c>
      <c r="P6" s="1036" t="s">
        <v>329</v>
      </c>
      <c r="Q6" s="1037"/>
      <c r="R6" s="1038"/>
      <c r="S6" s="147">
        <v>510</v>
      </c>
      <c r="T6" s="147"/>
      <c r="U6" s="1030" t="s">
        <v>330</v>
      </c>
      <c r="V6" s="1031"/>
      <c r="W6" s="1031"/>
      <c r="X6" s="1031"/>
      <c r="Y6" s="1031"/>
      <c r="Z6" s="1031"/>
      <c r="AA6" s="1032"/>
    </row>
    <row r="7" spans="1:27" ht="12.75" customHeight="1">
      <c r="A7" s="1073"/>
      <c r="B7" s="1104" t="s">
        <v>226</v>
      </c>
      <c r="C7" s="637"/>
      <c r="D7" s="638"/>
      <c r="E7" s="199">
        <v>640</v>
      </c>
      <c r="F7" s="199"/>
      <c r="G7" s="1095" t="s">
        <v>2586</v>
      </c>
      <c r="H7" s="1096"/>
      <c r="I7" s="1096"/>
      <c r="J7" s="1096"/>
      <c r="K7" s="1096"/>
      <c r="L7" s="1096"/>
      <c r="M7" s="1097"/>
      <c r="O7" s="1073"/>
      <c r="P7" s="1027" t="s">
        <v>323</v>
      </c>
      <c r="Q7" s="1028"/>
      <c r="R7" s="1029"/>
      <c r="S7" s="145">
        <v>530</v>
      </c>
      <c r="T7" s="145"/>
      <c r="U7" s="1021" t="s">
        <v>331</v>
      </c>
      <c r="V7" s="1022"/>
      <c r="W7" s="1022"/>
      <c r="X7" s="1022"/>
      <c r="Y7" s="1022"/>
      <c r="Z7" s="1022"/>
      <c r="AA7" s="1023"/>
    </row>
    <row r="8" spans="1:27" ht="12.75" customHeight="1">
      <c r="A8" s="1073"/>
      <c r="B8" s="1027" t="s">
        <v>227</v>
      </c>
      <c r="C8" s="1028"/>
      <c r="D8" s="1029"/>
      <c r="E8" s="145">
        <v>410</v>
      </c>
      <c r="F8" s="145"/>
      <c r="G8" s="1021" t="s">
        <v>236</v>
      </c>
      <c r="H8" s="1022"/>
      <c r="I8" s="1022"/>
      <c r="J8" s="1022"/>
      <c r="K8" s="1022"/>
      <c r="L8" s="1022"/>
      <c r="M8" s="1023"/>
      <c r="O8" s="1073"/>
      <c r="P8" s="1027" t="s">
        <v>324</v>
      </c>
      <c r="Q8" s="1028"/>
      <c r="R8" s="1029"/>
      <c r="S8" s="145">
        <v>610</v>
      </c>
      <c r="T8" s="145"/>
      <c r="U8" s="1021" t="s">
        <v>332</v>
      </c>
      <c r="V8" s="1022"/>
      <c r="W8" s="1022"/>
      <c r="X8" s="1022"/>
      <c r="Y8" s="1022"/>
      <c r="Z8" s="1022"/>
      <c r="AA8" s="1023"/>
    </row>
    <row r="9" spans="1:27" ht="12.75" customHeight="1">
      <c r="A9" s="1073"/>
      <c r="B9" s="1027" t="s">
        <v>228</v>
      </c>
      <c r="C9" s="1028"/>
      <c r="D9" s="1029"/>
      <c r="E9" s="145">
        <v>530</v>
      </c>
      <c r="F9" s="145"/>
      <c r="G9" s="1021" t="s">
        <v>237</v>
      </c>
      <c r="H9" s="1022"/>
      <c r="I9" s="1022"/>
      <c r="J9" s="1022"/>
      <c r="K9" s="1022"/>
      <c r="L9" s="1022"/>
      <c r="M9" s="1023"/>
      <c r="O9" s="1073"/>
      <c r="P9" s="1027" t="s">
        <v>325</v>
      </c>
      <c r="Q9" s="1028"/>
      <c r="R9" s="1029"/>
      <c r="S9" s="145">
        <v>400</v>
      </c>
      <c r="T9" s="145"/>
      <c r="U9" s="1021" t="s">
        <v>333</v>
      </c>
      <c r="V9" s="1022"/>
      <c r="W9" s="1022"/>
      <c r="X9" s="1022"/>
      <c r="Y9" s="1022"/>
      <c r="Z9" s="1022"/>
      <c r="AA9" s="1023"/>
    </row>
    <row r="10" spans="1:27" ht="12.75" customHeight="1">
      <c r="A10" s="1073"/>
      <c r="B10" s="1027" t="s">
        <v>229</v>
      </c>
      <c r="C10" s="1028"/>
      <c r="D10" s="1029"/>
      <c r="E10" s="145">
        <v>280</v>
      </c>
      <c r="F10" s="145"/>
      <c r="G10" s="1021" t="s">
        <v>238</v>
      </c>
      <c r="H10" s="1022"/>
      <c r="I10" s="1022"/>
      <c r="J10" s="1022"/>
      <c r="K10" s="1022"/>
      <c r="L10" s="1022"/>
      <c r="M10" s="1023"/>
      <c r="O10" s="1073"/>
      <c r="P10" s="1027" t="s">
        <v>326</v>
      </c>
      <c r="Q10" s="1028"/>
      <c r="R10" s="1029"/>
      <c r="S10" s="145">
        <v>220</v>
      </c>
      <c r="T10" s="145"/>
      <c r="U10" s="1021" t="s">
        <v>334</v>
      </c>
      <c r="V10" s="1022"/>
      <c r="W10" s="1022"/>
      <c r="X10" s="1022"/>
      <c r="Y10" s="1022"/>
      <c r="Z10" s="1022"/>
      <c r="AA10" s="1023"/>
    </row>
    <row r="11" spans="1:27" ht="12.75" customHeight="1">
      <c r="A11" s="1073"/>
      <c r="B11" s="1027" t="s">
        <v>230</v>
      </c>
      <c r="C11" s="1028"/>
      <c r="D11" s="1029"/>
      <c r="E11" s="145">
        <v>340</v>
      </c>
      <c r="F11" s="145"/>
      <c r="G11" s="1021" t="s">
        <v>239</v>
      </c>
      <c r="H11" s="1022"/>
      <c r="I11" s="1022"/>
      <c r="J11" s="1022"/>
      <c r="K11" s="1022"/>
      <c r="L11" s="1022"/>
      <c r="M11" s="1023"/>
      <c r="O11" s="1073"/>
      <c r="P11" s="1027" t="s">
        <v>327</v>
      </c>
      <c r="Q11" s="1028"/>
      <c r="R11" s="1029"/>
      <c r="S11" s="145">
        <v>420</v>
      </c>
      <c r="T11" s="145"/>
      <c r="U11" s="1021" t="s">
        <v>335</v>
      </c>
      <c r="V11" s="1022"/>
      <c r="W11" s="1022"/>
      <c r="X11" s="1022"/>
      <c r="Y11" s="1022"/>
      <c r="Z11" s="1022"/>
      <c r="AA11" s="1023"/>
    </row>
    <row r="12" spans="1:27" ht="12.75" customHeight="1">
      <c r="A12" s="1073"/>
      <c r="B12" s="1027" t="s">
        <v>231</v>
      </c>
      <c r="C12" s="1028"/>
      <c r="D12" s="1029"/>
      <c r="E12" s="145">
        <v>300</v>
      </c>
      <c r="F12" s="145"/>
      <c r="G12" s="1021" t="s">
        <v>240</v>
      </c>
      <c r="H12" s="1022"/>
      <c r="I12" s="1022"/>
      <c r="J12" s="1022"/>
      <c r="K12" s="1022"/>
      <c r="L12" s="1022"/>
      <c r="M12" s="1023"/>
      <c r="O12" s="1073"/>
      <c r="P12" s="1027" t="s">
        <v>328</v>
      </c>
      <c r="Q12" s="1028"/>
      <c r="R12" s="1029"/>
      <c r="S12" s="145">
        <v>250</v>
      </c>
      <c r="T12" s="145"/>
      <c r="U12" s="1021" t="s">
        <v>336</v>
      </c>
      <c r="V12" s="1022"/>
      <c r="W12" s="1022"/>
      <c r="X12" s="1022"/>
      <c r="Y12" s="1022"/>
      <c r="Z12" s="1022"/>
      <c r="AA12" s="1023"/>
    </row>
    <row r="13" spans="1:27" ht="12.75" customHeight="1">
      <c r="A13" s="1073"/>
      <c r="B13" s="1027" t="s">
        <v>232</v>
      </c>
      <c r="C13" s="1028"/>
      <c r="D13" s="1029"/>
      <c r="E13" s="145">
        <v>540</v>
      </c>
      <c r="F13" s="145"/>
      <c r="G13" s="1021" t="s">
        <v>241</v>
      </c>
      <c r="H13" s="1022"/>
      <c r="I13" s="1022"/>
      <c r="J13" s="1022"/>
      <c r="K13" s="1022"/>
      <c r="L13" s="1022"/>
      <c r="M13" s="1023"/>
      <c r="O13" s="1074"/>
      <c r="P13" s="1039" t="s">
        <v>10</v>
      </c>
      <c r="Q13" s="780"/>
      <c r="R13" s="781"/>
      <c r="S13" s="148">
        <f>SUM(S6:S12)</f>
        <v>2940</v>
      </c>
      <c r="T13" s="148">
        <f>SUM(T6:T12)</f>
        <v>0</v>
      </c>
      <c r="U13" s="1018"/>
      <c r="V13" s="1019"/>
      <c r="W13" s="1019"/>
      <c r="X13" s="1019"/>
      <c r="Y13" s="1019"/>
      <c r="Z13" s="1019"/>
      <c r="AA13" s="1020"/>
    </row>
    <row r="14" spans="1:27" ht="12.75" customHeight="1">
      <c r="A14" s="1073"/>
      <c r="B14" s="1115" t="s">
        <v>233</v>
      </c>
      <c r="C14" s="1116"/>
      <c r="D14" s="1117"/>
      <c r="E14" s="145">
        <v>450</v>
      </c>
      <c r="F14" s="145"/>
      <c r="G14" s="1108" t="s">
        <v>242</v>
      </c>
      <c r="H14" s="1109"/>
      <c r="I14" s="1109"/>
      <c r="J14" s="1109"/>
      <c r="K14" s="1109"/>
      <c r="L14" s="1109"/>
      <c r="M14" s="1110"/>
      <c r="O14" s="1072" t="s">
        <v>352</v>
      </c>
      <c r="P14" s="1027" t="s">
        <v>344</v>
      </c>
      <c r="Q14" s="1028"/>
      <c r="R14" s="1029"/>
      <c r="S14" s="147">
        <v>390</v>
      </c>
      <c r="T14" s="147"/>
      <c r="U14" s="1030" t="s">
        <v>345</v>
      </c>
      <c r="V14" s="1031"/>
      <c r="W14" s="1031"/>
      <c r="X14" s="1031"/>
      <c r="Y14" s="1031"/>
      <c r="Z14" s="1031"/>
      <c r="AA14" s="1032"/>
    </row>
    <row r="15" spans="1:27" ht="12.75" customHeight="1">
      <c r="A15" s="1073"/>
      <c r="B15" s="1118" t="s">
        <v>234</v>
      </c>
      <c r="C15" s="1041"/>
      <c r="D15" s="1041"/>
      <c r="E15" s="145">
        <v>340</v>
      </c>
      <c r="F15" s="145"/>
      <c r="G15" s="1041" t="s">
        <v>243</v>
      </c>
      <c r="H15" s="1041"/>
      <c r="I15" s="1041"/>
      <c r="J15" s="1041"/>
      <c r="K15" s="1041"/>
      <c r="L15" s="1041"/>
      <c r="M15" s="1042"/>
      <c r="O15" s="1073"/>
      <c r="P15" s="1104" t="s">
        <v>2578</v>
      </c>
      <c r="Q15" s="637"/>
      <c r="R15" s="638"/>
      <c r="S15" s="199">
        <v>360</v>
      </c>
      <c r="T15" s="199"/>
      <c r="U15" s="1095" t="s">
        <v>2580</v>
      </c>
      <c r="V15" s="1096"/>
      <c r="W15" s="1096"/>
      <c r="X15" s="1096"/>
      <c r="Y15" s="1096"/>
      <c r="Z15" s="1096"/>
      <c r="AA15" s="1097"/>
    </row>
    <row r="16" spans="1:27" ht="12.75" customHeight="1">
      <c r="A16" s="1074"/>
      <c r="B16" s="1039" t="s">
        <v>26</v>
      </c>
      <c r="C16" s="780"/>
      <c r="D16" s="781"/>
      <c r="E16" s="148">
        <f>SUM(E6:E15)</f>
        <v>4300</v>
      </c>
      <c r="F16" s="164">
        <f>SUM(F6:F15)</f>
        <v>0</v>
      </c>
      <c r="G16" s="1033"/>
      <c r="H16" s="1034"/>
      <c r="I16" s="1034"/>
      <c r="J16" s="1034"/>
      <c r="K16" s="1034"/>
      <c r="L16" s="1034"/>
      <c r="M16" s="1035"/>
      <c r="O16" s="1073"/>
      <c r="P16" s="1104" t="s">
        <v>2579</v>
      </c>
      <c r="Q16" s="637"/>
      <c r="R16" s="638"/>
      <c r="S16" s="199">
        <v>280</v>
      </c>
      <c r="T16" s="199"/>
      <c r="U16" s="1095" t="s">
        <v>2581</v>
      </c>
      <c r="V16" s="1096"/>
      <c r="W16" s="1096"/>
      <c r="X16" s="1096"/>
      <c r="Y16" s="1096"/>
      <c r="Z16" s="1096"/>
      <c r="AA16" s="1097"/>
    </row>
    <row r="17" spans="1:27" ht="12.75" customHeight="1">
      <c r="A17" s="1072" t="s">
        <v>264</v>
      </c>
      <c r="B17" s="1027" t="s">
        <v>244</v>
      </c>
      <c r="C17" s="1028"/>
      <c r="D17" s="1029"/>
      <c r="E17" s="147">
        <v>360</v>
      </c>
      <c r="F17" s="147"/>
      <c r="G17" s="1105" t="s">
        <v>254</v>
      </c>
      <c r="H17" s="1106"/>
      <c r="I17" s="1106"/>
      <c r="J17" s="1106"/>
      <c r="K17" s="1106"/>
      <c r="L17" s="1106"/>
      <c r="M17" s="1107"/>
      <c r="O17" s="1073"/>
      <c r="P17" s="1027" t="s">
        <v>338</v>
      </c>
      <c r="Q17" s="1028"/>
      <c r="R17" s="1029"/>
      <c r="S17" s="145">
        <v>440</v>
      </c>
      <c r="T17" s="145"/>
      <c r="U17" s="1021" t="s">
        <v>346</v>
      </c>
      <c r="V17" s="1022"/>
      <c r="W17" s="1022"/>
      <c r="X17" s="1022"/>
      <c r="Y17" s="1022"/>
      <c r="Z17" s="1022"/>
      <c r="AA17" s="1023"/>
    </row>
    <row r="18" spans="1:27" ht="12.75" customHeight="1">
      <c r="A18" s="1073"/>
      <c r="B18" s="1027" t="s">
        <v>245</v>
      </c>
      <c r="C18" s="1028"/>
      <c r="D18" s="1029"/>
      <c r="E18" s="145">
        <v>550</v>
      </c>
      <c r="F18" s="145"/>
      <c r="G18" s="1086" t="s">
        <v>255</v>
      </c>
      <c r="H18" s="1087"/>
      <c r="I18" s="1087"/>
      <c r="J18" s="1087"/>
      <c r="K18" s="1087"/>
      <c r="L18" s="1087"/>
      <c r="M18" s="1088"/>
      <c r="O18" s="1073"/>
      <c r="P18" s="1027" t="s">
        <v>339</v>
      </c>
      <c r="Q18" s="1028"/>
      <c r="R18" s="1029"/>
      <c r="S18" s="145">
        <v>710</v>
      </c>
      <c r="T18" s="145"/>
      <c r="U18" s="1021" t="s">
        <v>347</v>
      </c>
      <c r="V18" s="1022"/>
      <c r="W18" s="1022"/>
      <c r="X18" s="1022"/>
      <c r="Y18" s="1022"/>
      <c r="Z18" s="1022"/>
      <c r="AA18" s="1023"/>
    </row>
    <row r="19" spans="1:27" ht="12.75" customHeight="1">
      <c r="A19" s="1073"/>
      <c r="B19" s="1027" t="s">
        <v>246</v>
      </c>
      <c r="C19" s="1028"/>
      <c r="D19" s="1029"/>
      <c r="E19" s="145">
        <v>410</v>
      </c>
      <c r="F19" s="145"/>
      <c r="G19" s="1086" t="s">
        <v>256</v>
      </c>
      <c r="H19" s="1087"/>
      <c r="I19" s="1087"/>
      <c r="J19" s="1087"/>
      <c r="K19" s="1087"/>
      <c r="L19" s="1087"/>
      <c r="M19" s="1088"/>
      <c r="O19" s="1073"/>
      <c r="P19" s="1027" t="s">
        <v>340</v>
      </c>
      <c r="Q19" s="1028"/>
      <c r="R19" s="1029"/>
      <c r="S19" s="145">
        <v>100</v>
      </c>
      <c r="T19" s="145"/>
      <c r="U19" s="1021" t="s">
        <v>348</v>
      </c>
      <c r="V19" s="1022"/>
      <c r="W19" s="1022"/>
      <c r="X19" s="1022"/>
      <c r="Y19" s="1022"/>
      <c r="Z19" s="1022"/>
      <c r="AA19" s="1023"/>
    </row>
    <row r="20" spans="1:27" ht="12.75" customHeight="1">
      <c r="A20" s="1073"/>
      <c r="B20" s="1027" t="s">
        <v>247</v>
      </c>
      <c r="C20" s="1028"/>
      <c r="D20" s="1029"/>
      <c r="E20" s="145">
        <v>300</v>
      </c>
      <c r="F20" s="145"/>
      <c r="G20" s="1086" t="s">
        <v>257</v>
      </c>
      <c r="H20" s="1087"/>
      <c r="I20" s="1087"/>
      <c r="J20" s="1087"/>
      <c r="K20" s="1087"/>
      <c r="L20" s="1087"/>
      <c r="M20" s="1088"/>
      <c r="O20" s="1073"/>
      <c r="P20" s="1027" t="s">
        <v>341</v>
      </c>
      <c r="Q20" s="1028"/>
      <c r="R20" s="1029"/>
      <c r="S20" s="145">
        <v>500</v>
      </c>
      <c r="T20" s="145"/>
      <c r="U20" s="1021" t="s">
        <v>349</v>
      </c>
      <c r="V20" s="1022"/>
      <c r="W20" s="1022"/>
      <c r="X20" s="1022"/>
      <c r="Y20" s="1022"/>
      <c r="Z20" s="1022"/>
      <c r="AA20" s="1023"/>
    </row>
    <row r="21" spans="1:27" ht="12.75" customHeight="1">
      <c r="A21" s="1073"/>
      <c r="B21" s="1027" t="s">
        <v>248</v>
      </c>
      <c r="C21" s="1028"/>
      <c r="D21" s="1029"/>
      <c r="E21" s="145">
        <v>450</v>
      </c>
      <c r="F21" s="145"/>
      <c r="G21" s="1086" t="s">
        <v>258</v>
      </c>
      <c r="H21" s="1087"/>
      <c r="I21" s="1087"/>
      <c r="J21" s="1087"/>
      <c r="K21" s="1087"/>
      <c r="L21" s="1087"/>
      <c r="M21" s="1088"/>
      <c r="O21" s="1073"/>
      <c r="P21" s="1027" t="s">
        <v>342</v>
      </c>
      <c r="Q21" s="1028"/>
      <c r="R21" s="1029"/>
      <c r="S21" s="145">
        <v>300</v>
      </c>
      <c r="T21" s="145"/>
      <c r="U21" s="1021" t="s">
        <v>350</v>
      </c>
      <c r="V21" s="1022"/>
      <c r="W21" s="1022"/>
      <c r="X21" s="1022"/>
      <c r="Y21" s="1022"/>
      <c r="Z21" s="1022"/>
      <c r="AA21" s="1023"/>
    </row>
    <row r="22" spans="1:27" ht="12.75" customHeight="1">
      <c r="A22" s="1073"/>
      <c r="B22" s="1027" t="s">
        <v>249</v>
      </c>
      <c r="C22" s="1028"/>
      <c r="D22" s="1029"/>
      <c r="E22" s="145">
        <v>440</v>
      </c>
      <c r="F22" s="145"/>
      <c r="G22" s="1086" t="s">
        <v>259</v>
      </c>
      <c r="H22" s="1087"/>
      <c r="I22" s="1087"/>
      <c r="J22" s="1087"/>
      <c r="K22" s="1087"/>
      <c r="L22" s="1087"/>
      <c r="M22" s="1088"/>
      <c r="O22" s="1073"/>
      <c r="P22" s="1027" t="s">
        <v>343</v>
      </c>
      <c r="Q22" s="1028"/>
      <c r="R22" s="1029"/>
      <c r="S22" s="145">
        <v>350</v>
      </c>
      <c r="T22" s="145"/>
      <c r="U22" s="1021" t="s">
        <v>351</v>
      </c>
      <c r="V22" s="1022"/>
      <c r="W22" s="1022"/>
      <c r="X22" s="1022"/>
      <c r="Y22" s="1022"/>
      <c r="Z22" s="1022"/>
      <c r="AA22" s="1023"/>
    </row>
    <row r="23" spans="1:27" ht="12.75" customHeight="1">
      <c r="A23" s="1073"/>
      <c r="B23" s="1027" t="s">
        <v>250</v>
      </c>
      <c r="C23" s="1028"/>
      <c r="D23" s="1029"/>
      <c r="E23" s="145">
        <v>310</v>
      </c>
      <c r="F23" s="145"/>
      <c r="G23" s="1086" t="s">
        <v>260</v>
      </c>
      <c r="H23" s="1087"/>
      <c r="I23" s="1087"/>
      <c r="J23" s="1087"/>
      <c r="K23" s="1087"/>
      <c r="L23" s="1087"/>
      <c r="M23" s="1088"/>
      <c r="O23" s="1074"/>
      <c r="P23" s="1039" t="s">
        <v>10</v>
      </c>
      <c r="Q23" s="780"/>
      <c r="R23" s="781"/>
      <c r="S23" s="148">
        <f>SUM(S14:S22)</f>
        <v>3430</v>
      </c>
      <c r="T23" s="148">
        <f>SUM(T14:T22)</f>
        <v>0</v>
      </c>
      <c r="U23" s="1018"/>
      <c r="V23" s="1019"/>
      <c r="W23" s="1019"/>
      <c r="X23" s="1019"/>
      <c r="Y23" s="1019"/>
      <c r="Z23" s="1019"/>
      <c r="AA23" s="1020"/>
    </row>
    <row r="24" spans="1:27" ht="12.75" customHeight="1">
      <c r="A24" s="1073"/>
      <c r="B24" s="1027" t="s">
        <v>251</v>
      </c>
      <c r="C24" s="1028"/>
      <c r="D24" s="1029"/>
      <c r="E24" s="145">
        <v>340</v>
      </c>
      <c r="F24" s="145"/>
      <c r="G24" s="1086" t="s">
        <v>261</v>
      </c>
      <c r="H24" s="1087"/>
      <c r="I24" s="1087"/>
      <c r="J24" s="1087"/>
      <c r="K24" s="1087"/>
      <c r="L24" s="1087"/>
      <c r="M24" s="1088"/>
      <c r="O24" s="1072" t="s">
        <v>367</v>
      </c>
      <c r="P24" s="1027" t="s">
        <v>353</v>
      </c>
      <c r="Q24" s="1028"/>
      <c r="R24" s="1029"/>
      <c r="S24" s="147">
        <v>800</v>
      </c>
      <c r="T24" s="147"/>
      <c r="U24" s="1030" t="s">
        <v>360</v>
      </c>
      <c r="V24" s="1031"/>
      <c r="W24" s="1031"/>
      <c r="X24" s="1031"/>
      <c r="Y24" s="1031"/>
      <c r="Z24" s="1031"/>
      <c r="AA24" s="1032"/>
    </row>
    <row r="25" spans="1:27" ht="12.75" customHeight="1">
      <c r="A25" s="1073"/>
      <c r="B25" s="1027" t="s">
        <v>252</v>
      </c>
      <c r="C25" s="1028"/>
      <c r="D25" s="1029"/>
      <c r="E25" s="145">
        <v>280</v>
      </c>
      <c r="F25" s="145"/>
      <c r="G25" s="1089" t="s">
        <v>262</v>
      </c>
      <c r="H25" s="1090"/>
      <c r="I25" s="1090"/>
      <c r="J25" s="1090"/>
      <c r="K25" s="1090"/>
      <c r="L25" s="1090"/>
      <c r="M25" s="1091"/>
      <c r="O25" s="1073"/>
      <c r="P25" s="1027" t="s">
        <v>354</v>
      </c>
      <c r="Q25" s="1028"/>
      <c r="R25" s="1029"/>
      <c r="S25" s="145">
        <v>460</v>
      </c>
      <c r="T25" s="145"/>
      <c r="U25" s="1021" t="s">
        <v>361</v>
      </c>
      <c r="V25" s="1022"/>
      <c r="W25" s="1022"/>
      <c r="X25" s="1022"/>
      <c r="Y25" s="1022"/>
      <c r="Z25" s="1022"/>
      <c r="AA25" s="1023"/>
    </row>
    <row r="26" spans="1:27" ht="12.75" customHeight="1">
      <c r="A26" s="1073"/>
      <c r="B26" s="1027" t="s">
        <v>253</v>
      </c>
      <c r="C26" s="1028"/>
      <c r="D26" s="1029"/>
      <c r="E26" s="145">
        <v>350</v>
      </c>
      <c r="F26" s="145"/>
      <c r="G26" s="1086" t="s">
        <v>263</v>
      </c>
      <c r="H26" s="1087"/>
      <c r="I26" s="1087"/>
      <c r="J26" s="1087"/>
      <c r="K26" s="1087"/>
      <c r="L26" s="1087"/>
      <c r="M26" s="1088"/>
      <c r="O26" s="1073"/>
      <c r="P26" s="1027" t="s">
        <v>355</v>
      </c>
      <c r="Q26" s="1028"/>
      <c r="R26" s="1029"/>
      <c r="S26" s="145">
        <v>340</v>
      </c>
      <c r="T26" s="145"/>
      <c r="U26" s="1021" t="s">
        <v>362</v>
      </c>
      <c r="V26" s="1022"/>
      <c r="W26" s="1022"/>
      <c r="X26" s="1022"/>
      <c r="Y26" s="1022"/>
      <c r="Z26" s="1022"/>
      <c r="AA26" s="1023"/>
    </row>
    <row r="27" spans="1:27" ht="12.75" customHeight="1">
      <c r="A27" s="1073"/>
      <c r="B27" s="1027" t="s">
        <v>2540</v>
      </c>
      <c r="C27" s="1028"/>
      <c r="D27" s="1029"/>
      <c r="E27" s="145">
        <v>830</v>
      </c>
      <c r="F27" s="145"/>
      <c r="G27" s="1086" t="s">
        <v>2542</v>
      </c>
      <c r="H27" s="1087"/>
      <c r="I27" s="1087"/>
      <c r="J27" s="1087"/>
      <c r="K27" s="1087"/>
      <c r="L27" s="1087"/>
      <c r="M27" s="1088"/>
      <c r="O27" s="1073"/>
      <c r="P27" s="1027" t="s">
        <v>356</v>
      </c>
      <c r="Q27" s="1028"/>
      <c r="R27" s="1029"/>
      <c r="S27" s="145">
        <v>410</v>
      </c>
      <c r="T27" s="145"/>
      <c r="U27" s="1021" t="s">
        <v>363</v>
      </c>
      <c r="V27" s="1022"/>
      <c r="W27" s="1022"/>
      <c r="X27" s="1022"/>
      <c r="Y27" s="1022"/>
      <c r="Z27" s="1022"/>
      <c r="AA27" s="1023"/>
    </row>
    <row r="28" spans="1:27" ht="12.75" customHeight="1">
      <c r="A28" s="1073"/>
      <c r="B28" s="1027" t="s">
        <v>2541</v>
      </c>
      <c r="C28" s="1028"/>
      <c r="D28" s="1029"/>
      <c r="E28" s="145">
        <v>430</v>
      </c>
      <c r="F28" s="145"/>
      <c r="G28" s="1092" t="s">
        <v>2543</v>
      </c>
      <c r="H28" s="1093"/>
      <c r="I28" s="1093"/>
      <c r="J28" s="1093"/>
      <c r="K28" s="1093"/>
      <c r="L28" s="1093"/>
      <c r="M28" s="1094"/>
      <c r="O28" s="1073"/>
      <c r="P28" s="1027" t="s">
        <v>357</v>
      </c>
      <c r="Q28" s="1028"/>
      <c r="R28" s="1029"/>
      <c r="S28" s="145">
        <v>370</v>
      </c>
      <c r="T28" s="145"/>
      <c r="U28" s="1124" t="s">
        <v>364</v>
      </c>
      <c r="V28" s="1125"/>
      <c r="W28" s="1125"/>
      <c r="X28" s="1125"/>
      <c r="Y28" s="1125"/>
      <c r="Z28" s="1125"/>
      <c r="AA28" s="1126"/>
    </row>
    <row r="29" spans="1:27" ht="12.75" customHeight="1">
      <c r="A29" s="1074"/>
      <c r="B29" s="1039" t="s">
        <v>10</v>
      </c>
      <c r="C29" s="780"/>
      <c r="D29" s="781"/>
      <c r="E29" s="148">
        <f>SUM(E17:E28)</f>
        <v>5050</v>
      </c>
      <c r="F29" s="165">
        <f>SUM(F17:F28)</f>
        <v>0</v>
      </c>
      <c r="G29" s="1083"/>
      <c r="H29" s="1084"/>
      <c r="I29" s="1084"/>
      <c r="J29" s="1084"/>
      <c r="K29" s="1084"/>
      <c r="L29" s="1084"/>
      <c r="M29" s="1085"/>
      <c r="O29" s="1073"/>
      <c r="P29" s="1027" t="s">
        <v>358</v>
      </c>
      <c r="Q29" s="1028"/>
      <c r="R29" s="1029"/>
      <c r="S29" s="145">
        <v>350</v>
      </c>
      <c r="T29" s="145"/>
      <c r="U29" s="1124" t="s">
        <v>365</v>
      </c>
      <c r="V29" s="1125"/>
      <c r="W29" s="1125"/>
      <c r="X29" s="1125"/>
      <c r="Y29" s="1125"/>
      <c r="Z29" s="1125"/>
      <c r="AA29" s="1126"/>
    </row>
    <row r="30" spans="1:27" ht="12.75" customHeight="1">
      <c r="A30" s="1072" t="s">
        <v>279</v>
      </c>
      <c r="B30" s="1027" t="s">
        <v>265</v>
      </c>
      <c r="C30" s="1028"/>
      <c r="D30" s="1029"/>
      <c r="E30" s="147">
        <v>440</v>
      </c>
      <c r="F30" s="147"/>
      <c r="G30" s="1080" t="s">
        <v>272</v>
      </c>
      <c r="H30" s="1081"/>
      <c r="I30" s="1081"/>
      <c r="J30" s="1081"/>
      <c r="K30" s="1081"/>
      <c r="L30" s="1081"/>
      <c r="M30" s="1082"/>
      <c r="O30" s="1073"/>
      <c r="P30" s="1024" t="s">
        <v>359</v>
      </c>
      <c r="Q30" s="1025"/>
      <c r="R30" s="1026"/>
      <c r="S30" s="155">
        <v>260</v>
      </c>
      <c r="T30" s="155"/>
      <c r="U30" s="926" t="s">
        <v>366</v>
      </c>
      <c r="V30" s="927"/>
      <c r="W30" s="927"/>
      <c r="X30" s="927"/>
      <c r="Y30" s="927"/>
      <c r="Z30" s="927"/>
      <c r="AA30" s="1123"/>
    </row>
    <row r="31" spans="1:27" ht="12.75" customHeight="1">
      <c r="A31" s="1073"/>
      <c r="B31" s="1027" t="s">
        <v>266</v>
      </c>
      <c r="C31" s="1028"/>
      <c r="D31" s="1029"/>
      <c r="E31" s="145">
        <v>300</v>
      </c>
      <c r="F31" s="145"/>
      <c r="G31" s="1086" t="s">
        <v>273</v>
      </c>
      <c r="H31" s="1087"/>
      <c r="I31" s="1087"/>
      <c r="J31" s="1087"/>
      <c r="K31" s="1087"/>
      <c r="L31" s="1087"/>
      <c r="M31" s="1088"/>
      <c r="O31" s="1074"/>
      <c r="P31" s="1039" t="s">
        <v>10</v>
      </c>
      <c r="Q31" s="780"/>
      <c r="R31" s="1127"/>
      <c r="S31" s="148">
        <f>SUM(S24:S30)</f>
        <v>2990</v>
      </c>
      <c r="T31" s="148">
        <f>SUM(T24:T30)</f>
        <v>0</v>
      </c>
      <c r="U31" s="1121"/>
      <c r="V31" s="1121"/>
      <c r="W31" s="1121"/>
      <c r="X31" s="1121"/>
      <c r="Y31" s="1121"/>
      <c r="Z31" s="1121"/>
      <c r="AA31" s="1122"/>
    </row>
    <row r="32" spans="1:27" ht="12.75" customHeight="1">
      <c r="A32" s="1073"/>
      <c r="B32" s="1027" t="s">
        <v>267</v>
      </c>
      <c r="C32" s="1028"/>
      <c r="D32" s="1029"/>
      <c r="E32" s="145">
        <v>370</v>
      </c>
      <c r="F32" s="145"/>
      <c r="G32" s="1086" t="s">
        <v>274</v>
      </c>
      <c r="H32" s="1087"/>
      <c r="I32" s="1087"/>
      <c r="J32" s="1087"/>
      <c r="K32" s="1087"/>
      <c r="L32" s="1087"/>
      <c r="M32" s="1088"/>
      <c r="O32" s="1072" t="s">
        <v>375</v>
      </c>
      <c r="P32" s="1027" t="s">
        <v>368</v>
      </c>
      <c r="Q32" s="1028"/>
      <c r="R32" s="1029"/>
      <c r="S32" s="147">
        <v>550</v>
      </c>
      <c r="T32" s="147"/>
      <c r="U32" s="1030" t="s">
        <v>372</v>
      </c>
      <c r="V32" s="1031"/>
      <c r="W32" s="1031"/>
      <c r="X32" s="1031"/>
      <c r="Y32" s="1031"/>
      <c r="Z32" s="1031"/>
      <c r="AA32" s="1032"/>
    </row>
    <row r="33" spans="1:31" ht="12.75" customHeight="1">
      <c r="A33" s="1073"/>
      <c r="B33" s="1027" t="s">
        <v>268</v>
      </c>
      <c r="C33" s="1028"/>
      <c r="D33" s="1029"/>
      <c r="E33" s="145">
        <v>400</v>
      </c>
      <c r="F33" s="145"/>
      <c r="G33" s="1086" t="s">
        <v>275</v>
      </c>
      <c r="H33" s="1087"/>
      <c r="I33" s="1087"/>
      <c r="J33" s="1087"/>
      <c r="K33" s="1087"/>
      <c r="L33" s="1087"/>
      <c r="M33" s="1088"/>
      <c r="O33" s="1073"/>
      <c r="P33" s="1027" t="s">
        <v>369</v>
      </c>
      <c r="Q33" s="1028"/>
      <c r="R33" s="1029"/>
      <c r="S33" s="145">
        <v>470</v>
      </c>
      <c r="T33" s="145"/>
      <c r="U33" s="1021" t="s">
        <v>373</v>
      </c>
      <c r="V33" s="1022"/>
      <c r="W33" s="1022"/>
      <c r="X33" s="1022"/>
      <c r="Y33" s="1022"/>
      <c r="Z33" s="1022"/>
      <c r="AA33" s="1023"/>
    </row>
    <row r="34" spans="1:31" ht="12.75" customHeight="1">
      <c r="A34" s="1073"/>
      <c r="B34" s="1027" t="s">
        <v>269</v>
      </c>
      <c r="C34" s="1028"/>
      <c r="D34" s="1029"/>
      <c r="E34" s="145">
        <v>260</v>
      </c>
      <c r="F34" s="145"/>
      <c r="G34" s="1086" t="s">
        <v>276</v>
      </c>
      <c r="H34" s="1087"/>
      <c r="I34" s="1087"/>
      <c r="J34" s="1087"/>
      <c r="K34" s="1087"/>
      <c r="L34" s="1087"/>
      <c r="M34" s="1088"/>
      <c r="O34" s="1073"/>
      <c r="P34" s="1027" t="s">
        <v>370</v>
      </c>
      <c r="Q34" s="1028"/>
      <c r="R34" s="1029"/>
      <c r="S34" s="145">
        <v>310</v>
      </c>
      <c r="T34" s="145"/>
      <c r="U34" s="1021" t="s">
        <v>374</v>
      </c>
      <c r="V34" s="1022"/>
      <c r="W34" s="1022"/>
      <c r="X34" s="1022"/>
      <c r="Y34" s="1022"/>
      <c r="Z34" s="1022"/>
      <c r="AA34" s="1023"/>
    </row>
    <row r="35" spans="1:31" ht="12.75" customHeight="1">
      <c r="A35" s="1073"/>
      <c r="B35" s="1027" t="s">
        <v>270</v>
      </c>
      <c r="C35" s="1028"/>
      <c r="D35" s="1029"/>
      <c r="E35" s="145">
        <v>340</v>
      </c>
      <c r="F35" s="145"/>
      <c r="G35" s="1086" t="s">
        <v>277</v>
      </c>
      <c r="H35" s="1087"/>
      <c r="I35" s="1087"/>
      <c r="J35" s="1087"/>
      <c r="K35" s="1087"/>
      <c r="L35" s="1087"/>
      <c r="M35" s="1088"/>
      <c r="O35" s="1073"/>
      <c r="P35" s="1104" t="s">
        <v>371</v>
      </c>
      <c r="Q35" s="637"/>
      <c r="R35" s="638"/>
      <c r="S35" s="199">
        <v>510</v>
      </c>
      <c r="T35" s="199"/>
      <c r="U35" s="1095" t="s">
        <v>3137</v>
      </c>
      <c r="V35" s="1096"/>
      <c r="W35" s="1096"/>
      <c r="X35" s="1096"/>
      <c r="Y35" s="1096"/>
      <c r="Z35" s="1096"/>
      <c r="AA35" s="1097"/>
    </row>
    <row r="36" spans="1:31" ht="12.75" customHeight="1">
      <c r="A36" s="1073"/>
      <c r="B36" s="1027" t="s">
        <v>271</v>
      </c>
      <c r="C36" s="1028"/>
      <c r="D36" s="1029"/>
      <c r="E36" s="145">
        <v>460</v>
      </c>
      <c r="F36" s="145"/>
      <c r="G36" s="1092" t="s">
        <v>278</v>
      </c>
      <c r="H36" s="1093"/>
      <c r="I36" s="1093"/>
      <c r="J36" s="1093"/>
      <c r="K36" s="1093"/>
      <c r="L36" s="1093"/>
      <c r="M36" s="1094"/>
      <c r="O36" s="1074"/>
      <c r="P36" s="1039" t="s">
        <v>10</v>
      </c>
      <c r="Q36" s="780"/>
      <c r="R36" s="781"/>
      <c r="S36" s="148">
        <f>SUM(S32:S35)</f>
        <v>1840</v>
      </c>
      <c r="T36" s="148">
        <f>SUM(T32:T35)</f>
        <v>0</v>
      </c>
      <c r="U36" s="1121"/>
      <c r="V36" s="1121"/>
      <c r="W36" s="1121"/>
      <c r="X36" s="1121"/>
      <c r="Y36" s="1121"/>
      <c r="Z36" s="1121"/>
      <c r="AA36" s="1122"/>
    </row>
    <row r="37" spans="1:31" ht="12.75" customHeight="1">
      <c r="A37" s="1074"/>
      <c r="B37" s="1039" t="s">
        <v>10</v>
      </c>
      <c r="C37" s="780"/>
      <c r="D37" s="1127"/>
      <c r="E37" s="148">
        <f>SUM(E30:E36)</f>
        <v>2570</v>
      </c>
      <c r="F37" s="148">
        <f>SUM(F30:F36)</f>
        <v>0</v>
      </c>
      <c r="G37" s="1121"/>
      <c r="H37" s="1121"/>
      <c r="I37" s="1121"/>
      <c r="J37" s="1121"/>
      <c r="K37" s="1121"/>
      <c r="L37" s="1121"/>
      <c r="M37" s="1122"/>
      <c r="O37" s="1072" t="s">
        <v>392</v>
      </c>
      <c r="P37" s="1101" t="s">
        <v>376</v>
      </c>
      <c r="Q37" s="1102"/>
      <c r="R37" s="1103"/>
      <c r="S37" s="147">
        <v>420</v>
      </c>
      <c r="T37" s="147"/>
      <c r="U37" s="1080" t="s">
        <v>384</v>
      </c>
      <c r="V37" s="1081"/>
      <c r="W37" s="1081"/>
      <c r="X37" s="1081"/>
      <c r="Y37" s="1081"/>
      <c r="Z37" s="1081"/>
      <c r="AA37" s="1082"/>
    </row>
    <row r="38" spans="1:31" ht="12.75" customHeight="1">
      <c r="A38" s="1072" t="s">
        <v>294</v>
      </c>
      <c r="B38" s="1027" t="s">
        <v>280</v>
      </c>
      <c r="C38" s="1028"/>
      <c r="D38" s="1029"/>
      <c r="E38" s="147">
        <v>290</v>
      </c>
      <c r="F38" s="147"/>
      <c r="G38" s="1080" t="s">
        <v>287</v>
      </c>
      <c r="H38" s="1081"/>
      <c r="I38" s="1081"/>
      <c r="J38" s="1081"/>
      <c r="K38" s="1081"/>
      <c r="L38" s="1081"/>
      <c r="M38" s="1082"/>
      <c r="O38" s="1073"/>
      <c r="P38" s="1119" t="s">
        <v>377</v>
      </c>
      <c r="Q38" s="1096"/>
      <c r="R38" s="1120"/>
      <c r="S38" s="145">
        <v>500</v>
      </c>
      <c r="T38" s="145"/>
      <c r="U38" s="1086" t="s">
        <v>385</v>
      </c>
      <c r="V38" s="1087"/>
      <c r="W38" s="1087"/>
      <c r="X38" s="1087"/>
      <c r="Y38" s="1087"/>
      <c r="Z38" s="1087"/>
      <c r="AA38" s="1088"/>
    </row>
    <row r="39" spans="1:31" ht="12.75" customHeight="1">
      <c r="A39" s="1073"/>
      <c r="B39" s="1027" t="s">
        <v>281</v>
      </c>
      <c r="C39" s="1028"/>
      <c r="D39" s="1029"/>
      <c r="E39" s="145">
        <v>290</v>
      </c>
      <c r="F39" s="145"/>
      <c r="G39" s="1086" t="s">
        <v>288</v>
      </c>
      <c r="H39" s="1087"/>
      <c r="I39" s="1087"/>
      <c r="J39" s="1087"/>
      <c r="K39" s="1087"/>
      <c r="L39" s="1087"/>
      <c r="M39" s="1088"/>
      <c r="O39" s="1073"/>
      <c r="P39" s="1119" t="s">
        <v>378</v>
      </c>
      <c r="Q39" s="1096"/>
      <c r="R39" s="1120"/>
      <c r="S39" s="145">
        <v>300</v>
      </c>
      <c r="T39" s="145"/>
      <c r="U39" s="1086" t="s">
        <v>386</v>
      </c>
      <c r="V39" s="1087"/>
      <c r="W39" s="1087"/>
      <c r="X39" s="1087"/>
      <c r="Y39" s="1087"/>
      <c r="Z39" s="1087"/>
      <c r="AA39" s="1088"/>
    </row>
    <row r="40" spans="1:31" ht="12.75" customHeight="1">
      <c r="A40" s="1073"/>
      <c r="B40" s="1027" t="s">
        <v>282</v>
      </c>
      <c r="C40" s="1028"/>
      <c r="D40" s="1029"/>
      <c r="E40" s="145">
        <v>270</v>
      </c>
      <c r="F40" s="145"/>
      <c r="G40" s="1086" t="s">
        <v>289</v>
      </c>
      <c r="H40" s="1087"/>
      <c r="I40" s="1087"/>
      <c r="J40" s="1087"/>
      <c r="K40" s="1087"/>
      <c r="L40" s="1087"/>
      <c r="M40" s="1088"/>
      <c r="O40" s="1073"/>
      <c r="P40" s="1119" t="s">
        <v>379</v>
      </c>
      <c r="Q40" s="1096"/>
      <c r="R40" s="1120"/>
      <c r="S40" s="145">
        <v>780</v>
      </c>
      <c r="T40" s="145"/>
      <c r="U40" s="1086" t="s">
        <v>387</v>
      </c>
      <c r="V40" s="1087"/>
      <c r="W40" s="1087"/>
      <c r="X40" s="1087"/>
      <c r="Y40" s="1087"/>
      <c r="Z40" s="1087"/>
      <c r="AA40" s="1088"/>
    </row>
    <row r="41" spans="1:31" ht="12.75" customHeight="1">
      <c r="A41" s="1073"/>
      <c r="B41" s="1027" t="s">
        <v>283</v>
      </c>
      <c r="C41" s="1028"/>
      <c r="D41" s="1029"/>
      <c r="E41" s="145">
        <v>310</v>
      </c>
      <c r="F41" s="145"/>
      <c r="G41" s="1086" t="s">
        <v>290</v>
      </c>
      <c r="H41" s="1087"/>
      <c r="I41" s="1087"/>
      <c r="J41" s="1087"/>
      <c r="K41" s="1087"/>
      <c r="L41" s="1087"/>
      <c r="M41" s="1088"/>
      <c r="O41" s="1073"/>
      <c r="P41" s="1119" t="s">
        <v>380</v>
      </c>
      <c r="Q41" s="1096"/>
      <c r="R41" s="1120"/>
      <c r="S41" s="145">
        <v>540</v>
      </c>
      <c r="T41" s="145"/>
      <c r="U41" s="1086" t="s">
        <v>388</v>
      </c>
      <c r="V41" s="1087"/>
      <c r="W41" s="1087"/>
      <c r="X41" s="1087"/>
      <c r="Y41" s="1087"/>
      <c r="Z41" s="1087"/>
      <c r="AA41" s="1088"/>
    </row>
    <row r="42" spans="1:31" ht="12.75" customHeight="1">
      <c r="A42" s="1073"/>
      <c r="B42" s="1027" t="s">
        <v>284</v>
      </c>
      <c r="C42" s="1028"/>
      <c r="D42" s="1029"/>
      <c r="E42" s="145">
        <v>300</v>
      </c>
      <c r="F42" s="145"/>
      <c r="G42" s="1086" t="s">
        <v>291</v>
      </c>
      <c r="H42" s="1087"/>
      <c r="I42" s="1087"/>
      <c r="J42" s="1087"/>
      <c r="K42" s="1087"/>
      <c r="L42" s="1087"/>
      <c r="M42" s="1088"/>
      <c r="O42" s="1073"/>
      <c r="P42" s="1119" t="s">
        <v>2552</v>
      </c>
      <c r="Q42" s="1096"/>
      <c r="R42" s="1120"/>
      <c r="S42" s="145">
        <v>380</v>
      </c>
      <c r="T42" s="145"/>
      <c r="U42" s="1086" t="s">
        <v>2554</v>
      </c>
      <c r="V42" s="1087"/>
      <c r="W42" s="1087"/>
      <c r="X42" s="1087"/>
      <c r="Y42" s="1087"/>
      <c r="Z42" s="1087"/>
      <c r="AA42" s="1088"/>
      <c r="AE42" s="32"/>
    </row>
    <row r="43" spans="1:31" ht="12.75" customHeight="1">
      <c r="A43" s="1073"/>
      <c r="B43" s="1027" t="s">
        <v>285</v>
      </c>
      <c r="C43" s="1028"/>
      <c r="D43" s="1029"/>
      <c r="E43" s="145">
        <v>340</v>
      </c>
      <c r="F43" s="145"/>
      <c r="G43" s="1086" t="s">
        <v>292</v>
      </c>
      <c r="H43" s="1087"/>
      <c r="I43" s="1087"/>
      <c r="J43" s="1087"/>
      <c r="K43" s="1087"/>
      <c r="L43" s="1087"/>
      <c r="M43" s="1088"/>
      <c r="O43" s="1073"/>
      <c r="P43" s="1119" t="s">
        <v>2553</v>
      </c>
      <c r="Q43" s="1096"/>
      <c r="R43" s="1120"/>
      <c r="S43" s="145">
        <v>390</v>
      </c>
      <c r="T43" s="145"/>
      <c r="U43" s="1086" t="s">
        <v>2555</v>
      </c>
      <c r="V43" s="1087"/>
      <c r="W43" s="1087"/>
      <c r="X43" s="1087"/>
      <c r="Y43" s="1087"/>
      <c r="Z43" s="1087"/>
      <c r="AA43" s="1088"/>
      <c r="AE43" s="32"/>
    </row>
    <row r="44" spans="1:31" ht="12.75" customHeight="1">
      <c r="A44" s="1073"/>
      <c r="B44" s="1027" t="s">
        <v>286</v>
      </c>
      <c r="C44" s="1028"/>
      <c r="D44" s="1029"/>
      <c r="E44" s="145">
        <v>500</v>
      </c>
      <c r="F44" s="145"/>
      <c r="G44" s="1092" t="s">
        <v>293</v>
      </c>
      <c r="H44" s="1093"/>
      <c r="I44" s="1093"/>
      <c r="J44" s="1093"/>
      <c r="K44" s="1093"/>
      <c r="L44" s="1093"/>
      <c r="M44" s="1094"/>
      <c r="O44" s="1073"/>
      <c r="P44" s="1119" t="s">
        <v>381</v>
      </c>
      <c r="Q44" s="1096"/>
      <c r="R44" s="1120"/>
      <c r="S44" s="145">
        <v>550</v>
      </c>
      <c r="T44" s="145"/>
      <c r="U44" s="1086" t="s">
        <v>389</v>
      </c>
      <c r="V44" s="1087"/>
      <c r="W44" s="1087"/>
      <c r="X44" s="1087"/>
      <c r="Y44" s="1087"/>
      <c r="Z44" s="1087"/>
      <c r="AA44" s="1088"/>
    </row>
    <row r="45" spans="1:31" ht="12.75" customHeight="1">
      <c r="A45" s="1074"/>
      <c r="B45" s="1039" t="s">
        <v>10</v>
      </c>
      <c r="C45" s="780"/>
      <c r="D45" s="1127"/>
      <c r="E45" s="148">
        <f>SUM(E38:E44)</f>
        <v>2300</v>
      </c>
      <c r="F45" s="148">
        <f>SUM(F38:F44)</f>
        <v>0</v>
      </c>
      <c r="G45" s="1121"/>
      <c r="H45" s="1121"/>
      <c r="I45" s="1121"/>
      <c r="J45" s="1121"/>
      <c r="K45" s="1121"/>
      <c r="L45" s="1121"/>
      <c r="M45" s="1122"/>
      <c r="O45" s="1073"/>
      <c r="P45" s="1119" t="s">
        <v>382</v>
      </c>
      <c r="Q45" s="1096"/>
      <c r="R45" s="1120"/>
      <c r="S45" s="145">
        <v>380</v>
      </c>
      <c r="T45" s="145"/>
      <c r="U45" s="1086" t="s">
        <v>390</v>
      </c>
      <c r="V45" s="1087"/>
      <c r="W45" s="1087"/>
      <c r="X45" s="1087"/>
      <c r="Y45" s="1087"/>
      <c r="Z45" s="1087"/>
      <c r="AA45" s="1088"/>
    </row>
    <row r="46" spans="1:31" ht="12.75" customHeight="1">
      <c r="A46" s="1140" t="s">
        <v>315</v>
      </c>
      <c r="B46" s="1115" t="s">
        <v>295</v>
      </c>
      <c r="C46" s="1116"/>
      <c r="D46" s="1117"/>
      <c r="E46" s="167">
        <v>340</v>
      </c>
      <c r="F46" s="167"/>
      <c r="G46" s="1128" t="s">
        <v>305</v>
      </c>
      <c r="H46" s="1129"/>
      <c r="I46" s="1129"/>
      <c r="J46" s="1129"/>
      <c r="K46" s="1129"/>
      <c r="L46" s="1129"/>
      <c r="M46" s="1130"/>
      <c r="O46" s="1073"/>
      <c r="P46" s="1119" t="s">
        <v>383</v>
      </c>
      <c r="Q46" s="1096"/>
      <c r="R46" s="1120"/>
      <c r="S46" s="145">
        <v>450</v>
      </c>
      <c r="T46" s="145"/>
      <c r="U46" s="1086" t="s">
        <v>391</v>
      </c>
      <c r="V46" s="1087"/>
      <c r="W46" s="1087"/>
      <c r="X46" s="1087"/>
      <c r="Y46" s="1087"/>
      <c r="Z46" s="1087"/>
      <c r="AA46" s="1088"/>
    </row>
    <row r="47" spans="1:31" ht="12.75" customHeight="1">
      <c r="A47" s="1141"/>
      <c r="B47" s="1027" t="s">
        <v>296</v>
      </c>
      <c r="C47" s="1028"/>
      <c r="D47" s="1029"/>
      <c r="E47" s="145">
        <v>310</v>
      </c>
      <c r="F47" s="145"/>
      <c r="G47" s="1086" t="s">
        <v>306</v>
      </c>
      <c r="H47" s="1087"/>
      <c r="I47" s="1087"/>
      <c r="J47" s="1087"/>
      <c r="K47" s="1087"/>
      <c r="L47" s="1087"/>
      <c r="M47" s="1088"/>
      <c r="O47" s="1074"/>
      <c r="P47" s="1039" t="s">
        <v>10</v>
      </c>
      <c r="Q47" s="780"/>
      <c r="R47" s="781"/>
      <c r="S47" s="148">
        <f>SUM(S37:S46)</f>
        <v>4690</v>
      </c>
      <c r="T47" s="148">
        <f>SUM(T37:T46)</f>
        <v>0</v>
      </c>
      <c r="U47" s="1121"/>
      <c r="V47" s="1121"/>
      <c r="W47" s="1121"/>
      <c r="X47" s="1121"/>
      <c r="Y47" s="1121"/>
      <c r="Z47" s="1121"/>
      <c r="AA47" s="1122"/>
    </row>
    <row r="48" spans="1:31" ht="12.75" customHeight="1">
      <c r="A48" s="1141"/>
      <c r="B48" s="1027" t="s">
        <v>297</v>
      </c>
      <c r="C48" s="1028"/>
      <c r="D48" s="1029"/>
      <c r="E48" s="145">
        <v>270</v>
      </c>
      <c r="F48" s="145"/>
      <c r="G48" s="1086" t="s">
        <v>307</v>
      </c>
      <c r="H48" s="1087"/>
      <c r="I48" s="1087"/>
      <c r="J48" s="1087"/>
      <c r="K48" s="1087"/>
      <c r="L48" s="1087"/>
      <c r="M48" s="1088"/>
      <c r="O48" s="1098" t="s">
        <v>321</v>
      </c>
      <c r="P48" s="1099"/>
      <c r="Q48" s="1099"/>
      <c r="R48" s="1100"/>
      <c r="S48" s="156">
        <f>SUM(S13,S23,S31,S36,S47)</f>
        <v>15890</v>
      </c>
      <c r="T48" s="156">
        <f>SUM(T13,T23,T31,T36,T47)</f>
        <v>0</v>
      </c>
      <c r="U48" s="19"/>
      <c r="V48" s="19"/>
      <c r="W48" s="19"/>
      <c r="X48" s="19"/>
      <c r="Y48" s="19"/>
      <c r="Z48" s="19"/>
      <c r="AA48" s="19"/>
    </row>
    <row r="49" spans="1:27" ht="12.75" customHeight="1">
      <c r="A49" s="1141"/>
      <c r="B49" s="1027" t="s">
        <v>298</v>
      </c>
      <c r="C49" s="1028"/>
      <c r="D49" s="1029"/>
      <c r="E49" s="145">
        <v>500</v>
      </c>
      <c r="F49" s="145"/>
      <c r="G49" s="1086" t="s">
        <v>308</v>
      </c>
      <c r="H49" s="1087"/>
      <c r="I49" s="1087"/>
      <c r="J49" s="1087"/>
      <c r="K49" s="1087"/>
      <c r="L49" s="1087"/>
      <c r="M49" s="1088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2.75" customHeight="1">
      <c r="A50" s="1141"/>
      <c r="B50" s="1027" t="s">
        <v>299</v>
      </c>
      <c r="C50" s="1028"/>
      <c r="D50" s="1029"/>
      <c r="E50" s="145">
        <v>290</v>
      </c>
      <c r="F50" s="145"/>
      <c r="G50" s="1086" t="s">
        <v>309</v>
      </c>
      <c r="H50" s="1087"/>
      <c r="I50" s="1087"/>
      <c r="J50" s="1087"/>
      <c r="K50" s="1087"/>
      <c r="L50" s="1087"/>
      <c r="M50" s="1088"/>
      <c r="O50" s="22"/>
      <c r="P50" s="1049" t="s">
        <v>23</v>
      </c>
      <c r="Q50" s="1050"/>
      <c r="R50" s="1050"/>
      <c r="S50" s="162" t="s">
        <v>7</v>
      </c>
      <c r="T50" s="161" t="s">
        <v>8</v>
      </c>
      <c r="U50" s="1050" t="s">
        <v>24</v>
      </c>
      <c r="V50" s="1050"/>
      <c r="W50" s="1050"/>
      <c r="X50" s="1050"/>
      <c r="Y50" s="1050"/>
      <c r="Z50" s="1050"/>
      <c r="AA50" s="1061"/>
    </row>
    <row r="51" spans="1:27" ht="12.75" customHeight="1">
      <c r="A51" s="1141"/>
      <c r="B51" s="1027" t="s">
        <v>300</v>
      </c>
      <c r="C51" s="1028"/>
      <c r="D51" s="1029"/>
      <c r="E51" s="145">
        <v>320</v>
      </c>
      <c r="F51" s="145"/>
      <c r="G51" s="1086" t="s">
        <v>310</v>
      </c>
      <c r="H51" s="1087"/>
      <c r="I51" s="1087"/>
      <c r="J51" s="1087"/>
      <c r="K51" s="1087"/>
      <c r="L51" s="1087"/>
      <c r="M51" s="1088"/>
      <c r="O51" s="1072" t="s">
        <v>1733</v>
      </c>
      <c r="P51" s="1036" t="s">
        <v>393</v>
      </c>
      <c r="Q51" s="1037"/>
      <c r="R51" s="1038"/>
      <c r="S51" s="147">
        <v>460</v>
      </c>
      <c r="T51" s="147"/>
      <c r="U51" s="1030" t="s">
        <v>3142</v>
      </c>
      <c r="V51" s="1031"/>
      <c r="W51" s="1031"/>
      <c r="X51" s="1031"/>
      <c r="Y51" s="1031"/>
      <c r="Z51" s="1031"/>
      <c r="AA51" s="1032"/>
    </row>
    <row r="52" spans="1:27" ht="12.75" customHeight="1">
      <c r="A52" s="1141"/>
      <c r="B52" s="1027" t="s">
        <v>301</v>
      </c>
      <c r="C52" s="1028"/>
      <c r="D52" s="1029"/>
      <c r="E52" s="145">
        <v>260</v>
      </c>
      <c r="F52" s="145"/>
      <c r="G52" s="1086" t="s">
        <v>311</v>
      </c>
      <c r="H52" s="1087"/>
      <c r="I52" s="1087"/>
      <c r="J52" s="1087"/>
      <c r="K52" s="1087"/>
      <c r="L52" s="1087"/>
      <c r="M52" s="1088"/>
      <c r="O52" s="1073"/>
      <c r="P52" s="1027" t="s">
        <v>394</v>
      </c>
      <c r="Q52" s="1028"/>
      <c r="R52" s="1029"/>
      <c r="S52" s="145">
        <v>200</v>
      </c>
      <c r="T52" s="145"/>
      <c r="U52" s="1021" t="s">
        <v>3143</v>
      </c>
      <c r="V52" s="1022"/>
      <c r="W52" s="1022"/>
      <c r="X52" s="1022"/>
      <c r="Y52" s="1022"/>
      <c r="Z52" s="1022"/>
      <c r="AA52" s="1023"/>
    </row>
    <row r="53" spans="1:27" ht="12.75" customHeight="1">
      <c r="A53" s="1141"/>
      <c r="B53" s="1027" t="s">
        <v>302</v>
      </c>
      <c r="C53" s="1028"/>
      <c r="D53" s="1029"/>
      <c r="E53" s="145">
        <v>250</v>
      </c>
      <c r="F53" s="145"/>
      <c r="G53" s="1086" t="s">
        <v>312</v>
      </c>
      <c r="H53" s="1087"/>
      <c r="I53" s="1087"/>
      <c r="J53" s="1087"/>
      <c r="K53" s="1087"/>
      <c r="L53" s="1087"/>
      <c r="M53" s="1088"/>
      <c r="O53" s="1073"/>
      <c r="P53" s="1027" t="s">
        <v>395</v>
      </c>
      <c r="Q53" s="1028"/>
      <c r="R53" s="1029"/>
      <c r="S53" s="145">
        <v>400</v>
      </c>
      <c r="T53" s="145"/>
      <c r="U53" s="1021" t="s">
        <v>407</v>
      </c>
      <c r="V53" s="1022"/>
      <c r="W53" s="1022"/>
      <c r="X53" s="1022"/>
      <c r="Y53" s="1022"/>
      <c r="Z53" s="1022"/>
      <c r="AA53" s="1023"/>
    </row>
    <row r="54" spans="1:27" ht="12.75" customHeight="1">
      <c r="A54" s="1141"/>
      <c r="B54" s="1027" t="s">
        <v>303</v>
      </c>
      <c r="C54" s="1028"/>
      <c r="D54" s="1029"/>
      <c r="E54" s="145">
        <v>300</v>
      </c>
      <c r="F54" s="145"/>
      <c r="G54" s="1086" t="s">
        <v>313</v>
      </c>
      <c r="H54" s="1087"/>
      <c r="I54" s="1087"/>
      <c r="J54" s="1087"/>
      <c r="K54" s="1087"/>
      <c r="L54" s="1087"/>
      <c r="M54" s="1088"/>
      <c r="O54" s="1073"/>
      <c r="P54" s="1027" t="s">
        <v>396</v>
      </c>
      <c r="Q54" s="1028"/>
      <c r="R54" s="1029"/>
      <c r="S54" s="145">
        <v>610</v>
      </c>
      <c r="T54" s="145"/>
      <c r="U54" s="1021" t="s">
        <v>408</v>
      </c>
      <c r="V54" s="1022"/>
      <c r="W54" s="1022"/>
      <c r="X54" s="1022"/>
      <c r="Y54" s="1022"/>
      <c r="Z54" s="1022"/>
      <c r="AA54" s="1023"/>
    </row>
    <row r="55" spans="1:27" ht="12.75" customHeight="1">
      <c r="A55" s="1141"/>
      <c r="B55" s="1027" t="s">
        <v>304</v>
      </c>
      <c r="C55" s="1028"/>
      <c r="D55" s="1029"/>
      <c r="E55" s="145">
        <v>470</v>
      </c>
      <c r="F55" s="145"/>
      <c r="G55" s="1086" t="s">
        <v>314</v>
      </c>
      <c r="H55" s="1087"/>
      <c r="I55" s="1087"/>
      <c r="J55" s="1087"/>
      <c r="K55" s="1087"/>
      <c r="L55" s="1087"/>
      <c r="M55" s="1088"/>
      <c r="O55" s="1073"/>
      <c r="P55" s="1027" t="s">
        <v>397</v>
      </c>
      <c r="Q55" s="1028"/>
      <c r="R55" s="1029"/>
      <c r="S55" s="145">
        <v>720</v>
      </c>
      <c r="T55" s="145"/>
      <c r="U55" s="1021" t="s">
        <v>409</v>
      </c>
      <c r="V55" s="1022"/>
      <c r="W55" s="1022"/>
      <c r="X55" s="1022"/>
      <c r="Y55" s="1022"/>
      <c r="Z55" s="1022"/>
      <c r="AA55" s="1023"/>
    </row>
    <row r="56" spans="1:27" ht="12.75" customHeight="1">
      <c r="A56" s="189"/>
      <c r="B56" s="1039" t="s">
        <v>10</v>
      </c>
      <c r="C56" s="780"/>
      <c r="D56" s="1127"/>
      <c r="E56" s="148">
        <f>SUM(E46:E55)</f>
        <v>3310</v>
      </c>
      <c r="F56" s="160">
        <f>SUM(F46:F55)</f>
        <v>0</v>
      </c>
      <c r="G56" s="1018"/>
      <c r="H56" s="1019"/>
      <c r="I56" s="1019"/>
      <c r="J56" s="1019"/>
      <c r="K56" s="1019"/>
      <c r="L56" s="1019"/>
      <c r="M56" s="1020"/>
      <c r="O56" s="1073"/>
      <c r="P56" s="1027" t="s">
        <v>398</v>
      </c>
      <c r="Q56" s="1028"/>
      <c r="R56" s="1029"/>
      <c r="S56" s="145">
        <v>520</v>
      </c>
      <c r="T56" s="145"/>
      <c r="U56" s="1021" t="s">
        <v>410</v>
      </c>
      <c r="V56" s="1022"/>
      <c r="W56" s="1022"/>
      <c r="X56" s="1022"/>
      <c r="Y56" s="1022"/>
      <c r="Z56" s="1022"/>
      <c r="AA56" s="1023"/>
    </row>
    <row r="57" spans="1:27" ht="12.75" customHeight="1">
      <c r="A57" s="39"/>
      <c r="O57" s="1073"/>
      <c r="P57" s="1027" t="s">
        <v>399</v>
      </c>
      <c r="Q57" s="1028"/>
      <c r="R57" s="1029"/>
      <c r="S57" s="145">
        <v>340</v>
      </c>
      <c r="T57" s="145"/>
      <c r="U57" s="1040" t="s">
        <v>411</v>
      </c>
      <c r="V57" s="1041"/>
      <c r="W57" s="1041"/>
      <c r="X57" s="1041"/>
      <c r="Y57" s="1041"/>
      <c r="Z57" s="1041"/>
      <c r="AA57" s="1042"/>
    </row>
    <row r="58" spans="1:27" ht="12.75" customHeight="1">
      <c r="A58" s="722" t="s">
        <v>70</v>
      </c>
      <c r="B58" s="759"/>
      <c r="C58" s="759"/>
      <c r="D58" s="1139"/>
      <c r="E58" s="156">
        <f>SUM(E56,E45,E37,E29,E16)</f>
        <v>17530</v>
      </c>
      <c r="F58" s="156">
        <f>SUM(F56,F45,F37,F29,F16)</f>
        <v>0</v>
      </c>
      <c r="G58" s="38"/>
      <c r="H58" s="38"/>
      <c r="I58" s="38"/>
      <c r="J58" s="38"/>
      <c r="K58" s="38"/>
      <c r="L58" s="38"/>
      <c r="M58" s="38"/>
      <c r="O58" s="1074"/>
      <c r="P58" s="1039" t="s">
        <v>10</v>
      </c>
      <c r="Q58" s="780"/>
      <c r="R58" s="781"/>
      <c r="S58" s="148">
        <f>SUM(S51:S57)</f>
        <v>3250</v>
      </c>
      <c r="T58" s="148">
        <f>SUM(T51:T57)</f>
        <v>0</v>
      </c>
      <c r="U58" s="1018"/>
      <c r="V58" s="1019"/>
      <c r="W58" s="1019"/>
      <c r="X58" s="1019"/>
      <c r="Y58" s="1019"/>
      <c r="Z58" s="1019"/>
      <c r="AA58" s="1020"/>
    </row>
    <row r="59" spans="1:27" ht="12.7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O59" s="1072" t="s">
        <v>419</v>
      </c>
      <c r="P59" s="1104" t="s">
        <v>2556</v>
      </c>
      <c r="Q59" s="637"/>
      <c r="R59" s="638"/>
      <c r="S59" s="192">
        <v>270</v>
      </c>
      <c r="T59" s="192"/>
      <c r="U59" s="1131" t="s">
        <v>2558</v>
      </c>
      <c r="V59" s="1132"/>
      <c r="W59" s="1132"/>
      <c r="X59" s="1132"/>
      <c r="Y59" s="1132"/>
      <c r="Z59" s="1132"/>
      <c r="AA59" s="1133"/>
    </row>
    <row r="60" spans="1:27" ht="12.7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O60" s="1073"/>
      <c r="P60" s="193" t="s">
        <v>2557</v>
      </c>
      <c r="Q60" s="190"/>
      <c r="R60" s="191"/>
      <c r="S60" s="194">
        <v>350</v>
      </c>
      <c r="T60" s="194"/>
      <c r="U60" s="636" t="s">
        <v>2559</v>
      </c>
      <c r="V60" s="637"/>
      <c r="W60" s="637"/>
      <c r="X60" s="637"/>
      <c r="Y60" s="637"/>
      <c r="Z60" s="637"/>
      <c r="AA60" s="1137"/>
    </row>
    <row r="61" spans="1:27" ht="12.75" customHeigh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O61" s="1073"/>
      <c r="P61" s="1027" t="s">
        <v>400</v>
      </c>
      <c r="Q61" s="1028"/>
      <c r="R61" s="1029"/>
      <c r="S61" s="145">
        <v>300</v>
      </c>
      <c r="T61" s="145"/>
      <c r="U61" s="1021" t="s">
        <v>412</v>
      </c>
      <c r="V61" s="1022"/>
      <c r="W61" s="1022"/>
      <c r="X61" s="1022"/>
      <c r="Y61" s="1022"/>
      <c r="Z61" s="1022"/>
      <c r="AA61" s="1023"/>
    </row>
    <row r="62" spans="1:27" ht="12.75" customHeight="1">
      <c r="A62" s="43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O62" s="1073"/>
      <c r="P62" s="1027" t="s">
        <v>401</v>
      </c>
      <c r="Q62" s="1028"/>
      <c r="R62" s="1029"/>
      <c r="S62" s="145">
        <v>580</v>
      </c>
      <c r="T62" s="145"/>
      <c r="U62" s="1021" t="s">
        <v>413</v>
      </c>
      <c r="V62" s="1022"/>
      <c r="W62" s="1022"/>
      <c r="X62" s="1022"/>
      <c r="Y62" s="1022"/>
      <c r="Z62" s="1022"/>
      <c r="AA62" s="1023"/>
    </row>
    <row r="63" spans="1:27" ht="12.75" customHeight="1">
      <c r="A63" s="141"/>
      <c r="B63" s="143"/>
      <c r="C63" s="143"/>
      <c r="D63" s="143"/>
      <c r="O63" s="1073"/>
      <c r="P63" s="1027" t="s">
        <v>402</v>
      </c>
      <c r="Q63" s="1028"/>
      <c r="R63" s="1029"/>
      <c r="S63" s="145">
        <v>510</v>
      </c>
      <c r="T63" s="145"/>
      <c r="U63" s="1021" t="s">
        <v>414</v>
      </c>
      <c r="V63" s="1022"/>
      <c r="W63" s="1022"/>
      <c r="X63" s="1022"/>
      <c r="Y63" s="1022"/>
      <c r="Z63" s="1022"/>
      <c r="AA63" s="1023"/>
    </row>
    <row r="64" spans="1:27" ht="12.75" customHeight="1">
      <c r="O64" s="1073"/>
      <c r="P64" s="1027" t="s">
        <v>403</v>
      </c>
      <c r="Q64" s="1028"/>
      <c r="R64" s="1029"/>
      <c r="S64" s="145">
        <v>610</v>
      </c>
      <c r="T64" s="145"/>
      <c r="U64" s="1021" t="s">
        <v>415</v>
      </c>
      <c r="V64" s="1022"/>
      <c r="W64" s="1022"/>
      <c r="X64" s="1022"/>
      <c r="Y64" s="1022"/>
      <c r="Z64" s="1022"/>
      <c r="AA64" s="1023"/>
    </row>
    <row r="65" spans="1:27" ht="12.75" customHeight="1">
      <c r="A65" s="1098" t="s">
        <v>71</v>
      </c>
      <c r="B65" s="1099"/>
      <c r="C65" s="1099"/>
      <c r="D65" s="1100"/>
      <c r="E65" s="158">
        <f>SUM(宗像市!S24,E58,S71,S48)</f>
        <v>74340</v>
      </c>
      <c r="F65" s="185">
        <f>SUM(宗像市!T24,F58,T71,T48)</f>
        <v>0</v>
      </c>
      <c r="O65" s="1073"/>
      <c r="P65" s="1027" t="s">
        <v>404</v>
      </c>
      <c r="Q65" s="1028"/>
      <c r="R65" s="1029"/>
      <c r="S65" s="145">
        <v>400</v>
      </c>
      <c r="T65" s="145"/>
      <c r="U65" s="1021" t="s">
        <v>3785</v>
      </c>
      <c r="V65" s="1022"/>
      <c r="W65" s="1022"/>
      <c r="X65" s="1022"/>
      <c r="Y65" s="1022"/>
      <c r="Z65" s="1022"/>
      <c r="AA65" s="1023"/>
    </row>
    <row r="66" spans="1:27" ht="12.75" customHeight="1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O66" s="1073"/>
      <c r="P66" s="1027" t="s">
        <v>405</v>
      </c>
      <c r="Q66" s="1028"/>
      <c r="R66" s="1029"/>
      <c r="S66" s="145">
        <v>310</v>
      </c>
      <c r="T66" s="145"/>
      <c r="U66" s="1021" t="s">
        <v>3786</v>
      </c>
      <c r="V66" s="1022"/>
      <c r="W66" s="1022"/>
      <c r="X66" s="1022"/>
      <c r="Y66" s="1022"/>
      <c r="Z66" s="1022"/>
      <c r="AA66" s="1023"/>
    </row>
    <row r="67" spans="1:27" ht="12.75" customHeight="1"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O67" s="1073"/>
      <c r="P67" s="1104" t="s">
        <v>2582</v>
      </c>
      <c r="Q67" s="637"/>
      <c r="R67" s="638"/>
      <c r="S67" s="199">
        <v>550</v>
      </c>
      <c r="T67" s="199"/>
      <c r="U67" s="1095" t="s">
        <v>2584</v>
      </c>
      <c r="V67" s="1096"/>
      <c r="W67" s="1096"/>
      <c r="X67" s="1096"/>
      <c r="Y67" s="1096"/>
      <c r="Z67" s="1096"/>
      <c r="AA67" s="1097"/>
    </row>
    <row r="68" spans="1:27" ht="12.75" customHeight="1">
      <c r="A68" s="1071" t="s">
        <v>28</v>
      </c>
      <c r="B68" s="1071"/>
      <c r="C68" s="1071"/>
      <c r="D68" s="1071"/>
      <c r="E68" s="1071"/>
      <c r="F68" s="1071"/>
      <c r="G68" s="1071"/>
      <c r="H68" s="1071"/>
      <c r="I68" s="1071"/>
      <c r="J68" s="1071"/>
      <c r="K68" s="1071"/>
      <c r="L68" s="1071"/>
      <c r="M68" s="1071"/>
      <c r="N68" s="1138"/>
      <c r="O68" s="1073"/>
      <c r="P68" s="1104" t="s">
        <v>2583</v>
      </c>
      <c r="Q68" s="637"/>
      <c r="R68" s="638"/>
      <c r="S68" s="199">
        <v>540</v>
      </c>
      <c r="T68" s="199"/>
      <c r="U68" s="1095" t="s">
        <v>3784</v>
      </c>
      <c r="V68" s="1096"/>
      <c r="W68" s="1096"/>
      <c r="X68" s="1096"/>
      <c r="Y68" s="1096"/>
      <c r="Z68" s="1096"/>
      <c r="AA68" s="1097"/>
    </row>
    <row r="69" spans="1:27" ht="12.75" customHeight="1">
      <c r="N69" s="38"/>
      <c r="O69" s="1073"/>
      <c r="P69" s="1104" t="s">
        <v>406</v>
      </c>
      <c r="Q69" s="637"/>
      <c r="R69" s="638"/>
      <c r="S69" s="199">
        <v>610</v>
      </c>
      <c r="T69" s="199"/>
      <c r="U69" s="1134" t="s">
        <v>2585</v>
      </c>
      <c r="V69" s="1135"/>
      <c r="W69" s="1135"/>
      <c r="X69" s="1135"/>
      <c r="Y69" s="1135"/>
      <c r="Z69" s="1135"/>
      <c r="AA69" s="1136"/>
    </row>
    <row r="70" spans="1:27" ht="12.75" customHeight="1"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88"/>
      <c r="O70" s="1074"/>
      <c r="P70" s="1039" t="s">
        <v>10</v>
      </c>
      <c r="Q70" s="780"/>
      <c r="R70" s="781"/>
      <c r="S70" s="148">
        <f>SUM(S59:S69)</f>
        <v>5030</v>
      </c>
      <c r="T70" s="148">
        <f>SUM(T59:T69)</f>
        <v>0</v>
      </c>
      <c r="U70" s="1018"/>
      <c r="V70" s="1019"/>
      <c r="W70" s="1019"/>
      <c r="X70" s="1019"/>
      <c r="Y70" s="1019"/>
      <c r="Z70" s="1019"/>
      <c r="AA70" s="1020"/>
    </row>
    <row r="71" spans="1:27" ht="12.75" customHeight="1">
      <c r="N71" s="19"/>
      <c r="O71" s="1098" t="s">
        <v>322</v>
      </c>
      <c r="P71" s="1099"/>
      <c r="Q71" s="1099"/>
      <c r="R71" s="1100"/>
      <c r="S71" s="156">
        <f>SUM(S70,S58)</f>
        <v>8280</v>
      </c>
      <c r="T71" s="157">
        <f>SUM(T70,T58)</f>
        <v>0</v>
      </c>
    </row>
    <row r="72" spans="1:27" ht="12.75" customHeight="1">
      <c r="N72" s="19"/>
    </row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64">
    <mergeCell ref="U67:AA67"/>
    <mergeCell ref="B50:D50"/>
    <mergeCell ref="B54:D54"/>
    <mergeCell ref="A58:D58"/>
    <mergeCell ref="G50:M50"/>
    <mergeCell ref="G52:M52"/>
    <mergeCell ref="A46:A55"/>
    <mergeCell ref="G48:M48"/>
    <mergeCell ref="G51:M51"/>
    <mergeCell ref="G53:M53"/>
    <mergeCell ref="G55:M55"/>
    <mergeCell ref="B55:D55"/>
    <mergeCell ref="G54:M54"/>
    <mergeCell ref="B51:D51"/>
    <mergeCell ref="U52:AA52"/>
    <mergeCell ref="U54:AA54"/>
    <mergeCell ref="U53:AA53"/>
    <mergeCell ref="U51:AA51"/>
    <mergeCell ref="U50:AA50"/>
    <mergeCell ref="O37:O47"/>
    <mergeCell ref="O48:R48"/>
    <mergeCell ref="P45:R45"/>
    <mergeCell ref="P47:R47"/>
    <mergeCell ref="P46:R46"/>
    <mergeCell ref="O59:O70"/>
    <mergeCell ref="P65:R65"/>
    <mergeCell ref="P70:R70"/>
    <mergeCell ref="P64:R64"/>
    <mergeCell ref="P63:R63"/>
    <mergeCell ref="A65:D65"/>
    <mergeCell ref="A68:N68"/>
    <mergeCell ref="P53:R53"/>
    <mergeCell ref="P54:R54"/>
    <mergeCell ref="O51:O58"/>
    <mergeCell ref="P57:R57"/>
    <mergeCell ref="P51:R51"/>
    <mergeCell ref="P67:R67"/>
    <mergeCell ref="B53:D53"/>
    <mergeCell ref="P52:R52"/>
    <mergeCell ref="G56:M56"/>
    <mergeCell ref="B56:D56"/>
    <mergeCell ref="B52:D52"/>
    <mergeCell ref="U64:AA64"/>
    <mergeCell ref="P59:R59"/>
    <mergeCell ref="P61:R61"/>
    <mergeCell ref="P58:R58"/>
    <mergeCell ref="U58:AA58"/>
    <mergeCell ref="U61:AA61"/>
    <mergeCell ref="U70:AA70"/>
    <mergeCell ref="U55:AA55"/>
    <mergeCell ref="U56:AA56"/>
    <mergeCell ref="U59:AA59"/>
    <mergeCell ref="U69:AA69"/>
    <mergeCell ref="P66:R66"/>
    <mergeCell ref="U66:AA66"/>
    <mergeCell ref="U68:AA68"/>
    <mergeCell ref="P69:R69"/>
    <mergeCell ref="U65:AA65"/>
    <mergeCell ref="P62:R62"/>
    <mergeCell ref="P55:R55"/>
    <mergeCell ref="P56:R56"/>
    <mergeCell ref="U63:AA63"/>
    <mergeCell ref="U62:AA62"/>
    <mergeCell ref="U57:AA57"/>
    <mergeCell ref="U60:AA60"/>
    <mergeCell ref="P68:R68"/>
    <mergeCell ref="A38:A45"/>
    <mergeCell ref="B48:D48"/>
    <mergeCell ref="G49:M49"/>
    <mergeCell ref="B35:D35"/>
    <mergeCell ref="B36:D36"/>
    <mergeCell ref="G37:M37"/>
    <mergeCell ref="G36:M36"/>
    <mergeCell ref="B49:D49"/>
    <mergeCell ref="B39:D39"/>
    <mergeCell ref="B41:D41"/>
    <mergeCell ref="G38:M38"/>
    <mergeCell ref="G47:M47"/>
    <mergeCell ref="G39:M39"/>
    <mergeCell ref="G35:M35"/>
    <mergeCell ref="B37:D37"/>
    <mergeCell ref="B40:D40"/>
    <mergeCell ref="B38:D38"/>
    <mergeCell ref="G42:M42"/>
    <mergeCell ref="B43:D43"/>
    <mergeCell ref="B42:D42"/>
    <mergeCell ref="B45:D45"/>
    <mergeCell ref="B47:D47"/>
    <mergeCell ref="B46:D46"/>
    <mergeCell ref="B44:D44"/>
    <mergeCell ref="G46:M46"/>
    <mergeCell ref="U37:AA37"/>
    <mergeCell ref="U41:AA41"/>
    <mergeCell ref="G41:M41"/>
    <mergeCell ref="G44:M44"/>
    <mergeCell ref="G45:M45"/>
    <mergeCell ref="G43:M43"/>
    <mergeCell ref="U29:AA29"/>
    <mergeCell ref="P50:R50"/>
    <mergeCell ref="G32:M32"/>
    <mergeCell ref="G40:M40"/>
    <mergeCell ref="G34:M34"/>
    <mergeCell ref="G33:M33"/>
    <mergeCell ref="U47:AA47"/>
    <mergeCell ref="U44:AA44"/>
    <mergeCell ref="U46:AA46"/>
    <mergeCell ref="U32:AA32"/>
    <mergeCell ref="U34:AA34"/>
    <mergeCell ref="U33:AA33"/>
    <mergeCell ref="P40:R40"/>
    <mergeCell ref="P44:R44"/>
    <mergeCell ref="U36:AA36"/>
    <mergeCell ref="U42:AA42"/>
    <mergeCell ref="U39:AA39"/>
    <mergeCell ref="P38:R38"/>
    <mergeCell ref="P39:R39"/>
    <mergeCell ref="P42:R42"/>
    <mergeCell ref="U38:AA38"/>
    <mergeCell ref="U40:AA40"/>
    <mergeCell ref="P43:R43"/>
    <mergeCell ref="U43:AA43"/>
    <mergeCell ref="U45:AA45"/>
    <mergeCell ref="P19:R19"/>
    <mergeCell ref="P21:R21"/>
    <mergeCell ref="P20:R20"/>
    <mergeCell ref="P30:R30"/>
    <mergeCell ref="U21:AA21"/>
    <mergeCell ref="U22:AA22"/>
    <mergeCell ref="P28:R28"/>
    <mergeCell ref="U31:AA31"/>
    <mergeCell ref="U30:AA30"/>
    <mergeCell ref="U28:AA28"/>
    <mergeCell ref="U25:AA25"/>
    <mergeCell ref="U26:AA26"/>
    <mergeCell ref="P25:R25"/>
    <mergeCell ref="P41:R41"/>
    <mergeCell ref="P36:R36"/>
    <mergeCell ref="P31:R31"/>
    <mergeCell ref="A2:C2"/>
    <mergeCell ref="A3:C3"/>
    <mergeCell ref="B5:D5"/>
    <mergeCell ref="O24:O31"/>
    <mergeCell ref="A30:A37"/>
    <mergeCell ref="A17:A29"/>
    <mergeCell ref="U6:AA6"/>
    <mergeCell ref="B33:D33"/>
    <mergeCell ref="B6:D6"/>
    <mergeCell ref="B7:D7"/>
    <mergeCell ref="B8:D8"/>
    <mergeCell ref="A6:A16"/>
    <mergeCell ref="B9:D9"/>
    <mergeCell ref="B10:D10"/>
    <mergeCell ref="B16:D16"/>
    <mergeCell ref="B11:D11"/>
    <mergeCell ref="B14:D14"/>
    <mergeCell ref="B15:D15"/>
    <mergeCell ref="P35:R35"/>
    <mergeCell ref="U17:AA17"/>
    <mergeCell ref="U14:AA14"/>
    <mergeCell ref="U18:AA18"/>
    <mergeCell ref="U15:AA15"/>
    <mergeCell ref="U7:AA7"/>
    <mergeCell ref="U11:AA11"/>
    <mergeCell ref="U12:AA12"/>
    <mergeCell ref="U13:AA13"/>
    <mergeCell ref="U9:AA9"/>
    <mergeCell ref="U8:AA8"/>
    <mergeCell ref="P18:R18"/>
    <mergeCell ref="U27:AA27"/>
    <mergeCell ref="U20:AA20"/>
    <mergeCell ref="U35:AA35"/>
    <mergeCell ref="U10:AA10"/>
    <mergeCell ref="P33:R33"/>
    <mergeCell ref="U23:AA23"/>
    <mergeCell ref="P27:R27"/>
    <mergeCell ref="U24:AA24"/>
    <mergeCell ref="P24:R24"/>
    <mergeCell ref="P23:R23"/>
    <mergeCell ref="P26:R26"/>
    <mergeCell ref="Y1:AA1"/>
    <mergeCell ref="J2:M2"/>
    <mergeCell ref="G5:M5"/>
    <mergeCell ref="P2:Q2"/>
    <mergeCell ref="X4:Z4"/>
    <mergeCell ref="U3:Z3"/>
    <mergeCell ref="U4:V4"/>
    <mergeCell ref="D3:S3"/>
    <mergeCell ref="F2:G2"/>
    <mergeCell ref="P5:R5"/>
    <mergeCell ref="U2:AA2"/>
    <mergeCell ref="U5:AA5"/>
    <mergeCell ref="D2:E2"/>
    <mergeCell ref="B12:D12"/>
    <mergeCell ref="G6:M6"/>
    <mergeCell ref="G16:M16"/>
    <mergeCell ref="P22:R22"/>
    <mergeCell ref="P15:R15"/>
    <mergeCell ref="P7:R7"/>
    <mergeCell ref="P8:R8"/>
    <mergeCell ref="G7:M7"/>
    <mergeCell ref="G17:M17"/>
    <mergeCell ref="G18:M18"/>
    <mergeCell ref="P14:R14"/>
    <mergeCell ref="G15:M15"/>
    <mergeCell ref="G13:M13"/>
    <mergeCell ref="G14:M14"/>
    <mergeCell ref="G8:M8"/>
    <mergeCell ref="O14:O23"/>
    <mergeCell ref="P16:R16"/>
    <mergeCell ref="P6:R6"/>
    <mergeCell ref="G23:M23"/>
    <mergeCell ref="G10:M10"/>
    <mergeCell ref="G19:M19"/>
    <mergeCell ref="G22:M22"/>
    <mergeCell ref="P17:R17"/>
    <mergeCell ref="G11:M11"/>
    <mergeCell ref="G20:M20"/>
    <mergeCell ref="U16:AA16"/>
    <mergeCell ref="O71:R71"/>
    <mergeCell ref="O32:O36"/>
    <mergeCell ref="B34:D34"/>
    <mergeCell ref="B30:D30"/>
    <mergeCell ref="G31:M31"/>
    <mergeCell ref="B31:D31"/>
    <mergeCell ref="B32:D32"/>
    <mergeCell ref="G24:M24"/>
    <mergeCell ref="G21:M21"/>
    <mergeCell ref="B17:D17"/>
    <mergeCell ref="B26:D26"/>
    <mergeCell ref="B25:D25"/>
    <mergeCell ref="B29:D29"/>
    <mergeCell ref="B21:D21"/>
    <mergeCell ref="B19:D19"/>
    <mergeCell ref="B20:D20"/>
    <mergeCell ref="B22:D22"/>
    <mergeCell ref="B27:D27"/>
    <mergeCell ref="U19:AA19"/>
    <mergeCell ref="P34:R34"/>
    <mergeCell ref="P37:R37"/>
    <mergeCell ref="P32:R32"/>
    <mergeCell ref="A1:C1"/>
    <mergeCell ref="D1:E1"/>
    <mergeCell ref="F1:G1"/>
    <mergeCell ref="H1:X1"/>
    <mergeCell ref="P29:R29"/>
    <mergeCell ref="G30:M30"/>
    <mergeCell ref="G29:M29"/>
    <mergeCell ref="G26:M26"/>
    <mergeCell ref="G25:M25"/>
    <mergeCell ref="G27:M27"/>
    <mergeCell ref="G28:M28"/>
    <mergeCell ref="P10:R10"/>
    <mergeCell ref="B13:D13"/>
    <mergeCell ref="B23:D23"/>
    <mergeCell ref="B18:D18"/>
    <mergeCell ref="B24:D24"/>
    <mergeCell ref="B28:D28"/>
    <mergeCell ref="P9:R9"/>
    <mergeCell ref="P12:R12"/>
    <mergeCell ref="P13:R13"/>
    <mergeCell ref="G12:M12"/>
    <mergeCell ref="P11:R11"/>
    <mergeCell ref="G9:M9"/>
    <mergeCell ref="O6:O13"/>
  </mergeCells>
  <phoneticPr fontId="20"/>
  <pageMargins left="0.43307086614173229" right="0.15748031496062992" top="0" bottom="0" header="0.19685039370078741" footer="0.1574803149606299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AE93"/>
  <sheetViews>
    <sheetView showZeros="0" zoomScaleNormal="100" zoomScaleSheetLayoutView="65" workbookViewId="0">
      <selection activeCell="E17" sqref="E17"/>
    </sheetView>
  </sheetViews>
  <sheetFormatPr defaultRowHeight="11.25"/>
  <cols>
    <col min="1" max="4" width="3.125" style="6" customWidth="1"/>
    <col min="5" max="6" width="5.625" style="6" customWidth="1"/>
    <col min="7" max="18" width="3.125" style="6" customWidth="1"/>
    <col min="19" max="20" width="5.625" style="6" customWidth="1"/>
    <col min="21" max="62" width="3.125" style="6" customWidth="1"/>
    <col min="63" max="16384" width="9" style="6"/>
  </cols>
  <sheetData>
    <row r="1" spans="1:27" s="1" customFormat="1" ht="18.75" customHeight="1">
      <c r="A1" s="757" t="s">
        <v>602</v>
      </c>
      <c r="B1" s="758"/>
      <c r="C1" s="758"/>
      <c r="D1" s="1079" t="s">
        <v>11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1044" t="str">
        <f>集計表!AC1</f>
        <v>2020/6</v>
      </c>
      <c r="Z1" s="1044"/>
      <c r="AA1" s="1045"/>
    </row>
    <row r="2" spans="1:27" ht="18.75" customHeight="1">
      <c r="A2" s="722" t="s">
        <v>56</v>
      </c>
      <c r="B2" s="759"/>
      <c r="C2" s="723"/>
      <c r="D2" s="768">
        <f>集計表!D2</f>
        <v>2020</v>
      </c>
      <c r="E2" s="768"/>
      <c r="F2" s="1047">
        <f>SUM(P2-3)</f>
        <v>43985</v>
      </c>
      <c r="G2" s="1047"/>
      <c r="H2" s="209" t="str">
        <f>集計表!J2</f>
        <v>（水）</v>
      </c>
      <c r="I2" s="2" t="s">
        <v>37</v>
      </c>
      <c r="J2" s="1048">
        <f>SUM(P2-1)</f>
        <v>43987</v>
      </c>
      <c r="K2" s="1113"/>
      <c r="L2" s="1113"/>
      <c r="M2" s="1113"/>
      <c r="N2" s="203" t="str">
        <f>集計表!P2</f>
        <v>（金）</v>
      </c>
      <c r="O2" s="3" t="s">
        <v>38</v>
      </c>
      <c r="P2" s="1057">
        <f>SUM(申込書!C6)</f>
        <v>43988</v>
      </c>
      <c r="Q2" s="1057"/>
      <c r="R2" s="4" t="s">
        <v>39</v>
      </c>
      <c r="S2" s="5" t="s">
        <v>40</v>
      </c>
      <c r="T2" s="187" t="s">
        <v>2549</v>
      </c>
      <c r="U2" s="1058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54</v>
      </c>
      <c r="B3" s="761"/>
      <c r="C3" s="762"/>
      <c r="D3" s="1053">
        <f>集計表!D3</f>
        <v>0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5"/>
      <c r="T3" s="159"/>
      <c r="U3" s="1046">
        <f>SUM(集計表!N133+集計表!N251)</f>
        <v>0</v>
      </c>
      <c r="V3" s="1046"/>
      <c r="W3" s="1046"/>
      <c r="X3" s="1046"/>
      <c r="Y3" s="1046"/>
      <c r="Z3" s="1046"/>
      <c r="AA3" s="7" t="s">
        <v>59</v>
      </c>
    </row>
    <row r="4" spans="1:27" ht="18.75" customHeight="1">
      <c r="U4" s="1019" t="s">
        <v>6</v>
      </c>
      <c r="V4" s="1019"/>
      <c r="W4" s="20" t="s">
        <v>41</v>
      </c>
      <c r="X4" s="1114">
        <f>SUM(T63)</f>
        <v>0</v>
      </c>
      <c r="Y4" s="1019"/>
      <c r="Z4" s="1019"/>
      <c r="AA4" s="6" t="s">
        <v>42</v>
      </c>
    </row>
    <row r="5" spans="1:27" ht="12.75" customHeight="1">
      <c r="A5" s="21"/>
      <c r="B5" s="1049" t="s">
        <v>43</v>
      </c>
      <c r="C5" s="1050"/>
      <c r="D5" s="1050"/>
      <c r="E5" s="162" t="s">
        <v>7</v>
      </c>
      <c r="F5" s="161" t="s">
        <v>8</v>
      </c>
      <c r="G5" s="1050" t="s">
        <v>24</v>
      </c>
      <c r="H5" s="1050"/>
      <c r="I5" s="1050"/>
      <c r="J5" s="1050"/>
      <c r="K5" s="1050"/>
      <c r="L5" s="1050"/>
      <c r="M5" s="1061"/>
      <c r="O5" s="22"/>
      <c r="P5" s="1049" t="s">
        <v>25</v>
      </c>
      <c r="Q5" s="1050"/>
      <c r="R5" s="1050"/>
      <c r="S5" s="162" t="s">
        <v>7</v>
      </c>
      <c r="T5" s="161" t="s">
        <v>8</v>
      </c>
      <c r="U5" s="1050" t="s">
        <v>24</v>
      </c>
      <c r="V5" s="1050"/>
      <c r="W5" s="1050"/>
      <c r="X5" s="1050"/>
      <c r="Y5" s="1050"/>
      <c r="Z5" s="1050"/>
      <c r="AA5" s="1061"/>
    </row>
    <row r="6" spans="1:27" ht="12.75" customHeight="1">
      <c r="A6" s="1072" t="s">
        <v>436</v>
      </c>
      <c r="B6" s="1036" t="s">
        <v>420</v>
      </c>
      <c r="C6" s="1037"/>
      <c r="D6" s="1038"/>
      <c r="E6" s="147">
        <v>520</v>
      </c>
      <c r="F6" s="147"/>
      <c r="G6" s="1030" t="s">
        <v>428</v>
      </c>
      <c r="H6" s="1031"/>
      <c r="I6" s="1031"/>
      <c r="J6" s="1031"/>
      <c r="K6" s="1031"/>
      <c r="L6" s="1031"/>
      <c r="M6" s="1032"/>
      <c r="O6" s="1072" t="s">
        <v>530</v>
      </c>
      <c r="P6" s="1027" t="s">
        <v>511</v>
      </c>
      <c r="Q6" s="1028"/>
      <c r="R6" s="1029"/>
      <c r="S6" s="145">
        <v>770</v>
      </c>
      <c r="T6" s="145"/>
      <c r="U6" s="1021" t="s">
        <v>524</v>
      </c>
      <c r="V6" s="1022"/>
      <c r="W6" s="1022"/>
      <c r="X6" s="1022"/>
      <c r="Y6" s="1022"/>
      <c r="Z6" s="1022"/>
      <c r="AA6" s="1023"/>
    </row>
    <row r="7" spans="1:27" ht="12.75" customHeight="1">
      <c r="A7" s="1073"/>
      <c r="B7" s="1027" t="s">
        <v>421</v>
      </c>
      <c r="C7" s="1028"/>
      <c r="D7" s="1029"/>
      <c r="E7" s="145">
        <v>510</v>
      </c>
      <c r="F7" s="145"/>
      <c r="G7" s="1021" t="s">
        <v>429</v>
      </c>
      <c r="H7" s="1022"/>
      <c r="I7" s="1022"/>
      <c r="J7" s="1022"/>
      <c r="K7" s="1022"/>
      <c r="L7" s="1022"/>
      <c r="M7" s="1023"/>
      <c r="O7" s="1073"/>
      <c r="P7" s="1027" t="s">
        <v>512</v>
      </c>
      <c r="Q7" s="1028"/>
      <c r="R7" s="1029"/>
      <c r="S7" s="145">
        <v>610</v>
      </c>
      <c r="T7" s="145"/>
      <c r="U7" s="1021" t="s">
        <v>525</v>
      </c>
      <c r="V7" s="1022"/>
      <c r="W7" s="1022"/>
      <c r="X7" s="1022"/>
      <c r="Y7" s="1022"/>
      <c r="Z7" s="1022"/>
      <c r="AA7" s="1023"/>
    </row>
    <row r="8" spans="1:27" ht="12.75" customHeight="1">
      <c r="A8" s="1073"/>
      <c r="B8" s="1027" t="s">
        <v>422</v>
      </c>
      <c r="C8" s="1028"/>
      <c r="D8" s="1029"/>
      <c r="E8" s="145">
        <v>420</v>
      </c>
      <c r="F8" s="145"/>
      <c r="G8" s="1021" t="s">
        <v>430</v>
      </c>
      <c r="H8" s="1022"/>
      <c r="I8" s="1022"/>
      <c r="J8" s="1022"/>
      <c r="K8" s="1022"/>
      <c r="L8" s="1022"/>
      <c r="M8" s="1023"/>
      <c r="O8" s="1073"/>
      <c r="P8" s="1027" t="s">
        <v>513</v>
      </c>
      <c r="Q8" s="1028"/>
      <c r="R8" s="1029"/>
      <c r="S8" s="145">
        <v>480</v>
      </c>
      <c r="T8" s="145"/>
      <c r="U8" s="1021" t="s">
        <v>526</v>
      </c>
      <c r="V8" s="1022"/>
      <c r="W8" s="1022"/>
      <c r="X8" s="1022"/>
      <c r="Y8" s="1022"/>
      <c r="Z8" s="1022"/>
      <c r="AA8" s="1023"/>
    </row>
    <row r="9" spans="1:27" ht="12.75" customHeight="1">
      <c r="A9" s="1073"/>
      <c r="B9" s="1027" t="s">
        <v>423</v>
      </c>
      <c r="C9" s="1028"/>
      <c r="D9" s="1029"/>
      <c r="E9" s="145">
        <v>230</v>
      </c>
      <c r="F9" s="145"/>
      <c r="G9" s="1021" t="s">
        <v>431</v>
      </c>
      <c r="H9" s="1022"/>
      <c r="I9" s="1022"/>
      <c r="J9" s="1022"/>
      <c r="K9" s="1022"/>
      <c r="L9" s="1022"/>
      <c r="M9" s="1023"/>
      <c r="O9" s="1073"/>
      <c r="P9" s="1027" t="s">
        <v>514</v>
      </c>
      <c r="Q9" s="1028"/>
      <c r="R9" s="1029"/>
      <c r="S9" s="145">
        <v>470</v>
      </c>
      <c r="T9" s="145"/>
      <c r="U9" s="1021" t="s">
        <v>527</v>
      </c>
      <c r="V9" s="1022"/>
      <c r="W9" s="1022"/>
      <c r="X9" s="1022"/>
      <c r="Y9" s="1022"/>
      <c r="Z9" s="1022"/>
      <c r="AA9" s="1023"/>
    </row>
    <row r="10" spans="1:27" ht="12.75" customHeight="1">
      <c r="A10" s="1073"/>
      <c r="B10" s="1027" t="s">
        <v>424</v>
      </c>
      <c r="C10" s="1028"/>
      <c r="D10" s="1029"/>
      <c r="E10" s="145">
        <v>380</v>
      </c>
      <c r="F10" s="145"/>
      <c r="G10" s="1021" t="s">
        <v>432</v>
      </c>
      <c r="H10" s="1022"/>
      <c r="I10" s="1022"/>
      <c r="J10" s="1022"/>
      <c r="K10" s="1022"/>
      <c r="L10" s="1022"/>
      <c r="M10" s="1023"/>
      <c r="O10" s="1073"/>
      <c r="P10" s="1027" t="s">
        <v>515</v>
      </c>
      <c r="Q10" s="1028"/>
      <c r="R10" s="1029"/>
      <c r="S10" s="145">
        <v>850</v>
      </c>
      <c r="T10" s="145"/>
      <c r="U10" s="1021" t="s">
        <v>528</v>
      </c>
      <c r="V10" s="1022"/>
      <c r="W10" s="1022"/>
      <c r="X10" s="1022"/>
      <c r="Y10" s="1022"/>
      <c r="Z10" s="1022"/>
      <c r="AA10" s="1023"/>
    </row>
    <row r="11" spans="1:27" ht="12.75" customHeight="1">
      <c r="A11" s="1073"/>
      <c r="B11" s="1027" t="s">
        <v>425</v>
      </c>
      <c r="C11" s="1028"/>
      <c r="D11" s="1029"/>
      <c r="E11" s="145">
        <v>300</v>
      </c>
      <c r="F11" s="145"/>
      <c r="G11" s="1021" t="s">
        <v>433</v>
      </c>
      <c r="H11" s="1022"/>
      <c r="I11" s="1022"/>
      <c r="J11" s="1022"/>
      <c r="K11" s="1022"/>
      <c r="L11" s="1022"/>
      <c r="M11" s="1023"/>
      <c r="O11" s="1073"/>
      <c r="P11" s="1027" t="s">
        <v>516</v>
      </c>
      <c r="Q11" s="1028"/>
      <c r="R11" s="1029"/>
      <c r="S11" s="145">
        <v>1080</v>
      </c>
      <c r="T11" s="145"/>
      <c r="U11" s="1021" t="s">
        <v>529</v>
      </c>
      <c r="V11" s="1022"/>
      <c r="W11" s="1022"/>
      <c r="X11" s="1022"/>
      <c r="Y11" s="1022"/>
      <c r="Z11" s="1022"/>
      <c r="AA11" s="1023"/>
    </row>
    <row r="12" spans="1:27" ht="12.75" customHeight="1">
      <c r="A12" s="1073"/>
      <c r="B12" s="1027" t="s">
        <v>426</v>
      </c>
      <c r="C12" s="1028"/>
      <c r="D12" s="1029"/>
      <c r="E12" s="145">
        <v>280</v>
      </c>
      <c r="F12" s="145"/>
      <c r="G12" s="1021" t="s">
        <v>434</v>
      </c>
      <c r="H12" s="1022"/>
      <c r="I12" s="1022"/>
      <c r="J12" s="1022"/>
      <c r="K12" s="1022"/>
      <c r="L12" s="1022"/>
      <c r="M12" s="1023"/>
      <c r="O12" s="1074"/>
      <c r="P12" s="1039" t="s">
        <v>10</v>
      </c>
      <c r="Q12" s="780"/>
      <c r="R12" s="781"/>
      <c r="S12" s="148">
        <f>SUM(S6:S11,E52:E58)</f>
        <v>8420</v>
      </c>
      <c r="T12" s="148">
        <f>SUM(T6:T11,F52:F58)</f>
        <v>0</v>
      </c>
      <c r="U12" s="1018"/>
      <c r="V12" s="1019"/>
      <c r="W12" s="1019"/>
      <c r="X12" s="1019"/>
      <c r="Y12" s="1019"/>
      <c r="Z12" s="1019"/>
      <c r="AA12" s="1020"/>
    </row>
    <row r="13" spans="1:27" ht="12.75" customHeight="1">
      <c r="A13" s="1073"/>
      <c r="B13" s="1027" t="s">
        <v>427</v>
      </c>
      <c r="C13" s="1028"/>
      <c r="D13" s="1029"/>
      <c r="E13" s="166">
        <v>540</v>
      </c>
      <c r="F13" s="166"/>
      <c r="G13" s="1040" t="s">
        <v>435</v>
      </c>
      <c r="H13" s="1041"/>
      <c r="I13" s="1041"/>
      <c r="J13" s="1041"/>
      <c r="K13" s="1041"/>
      <c r="L13" s="1041"/>
      <c r="M13" s="1042"/>
      <c r="O13" s="1072" t="s">
        <v>547</v>
      </c>
      <c r="P13" s="1036" t="s">
        <v>531</v>
      </c>
      <c r="Q13" s="1037"/>
      <c r="R13" s="1038"/>
      <c r="S13" s="147">
        <v>510</v>
      </c>
      <c r="T13" s="147"/>
      <c r="U13" s="1030" t="s">
        <v>539</v>
      </c>
      <c r="V13" s="1031"/>
      <c r="W13" s="1031"/>
      <c r="X13" s="1031"/>
      <c r="Y13" s="1031"/>
      <c r="Z13" s="1031"/>
      <c r="AA13" s="1032"/>
    </row>
    <row r="14" spans="1:27" ht="12.75" customHeight="1">
      <c r="A14" s="1074"/>
      <c r="B14" s="1039" t="s">
        <v>44</v>
      </c>
      <c r="C14" s="780"/>
      <c r="D14" s="781"/>
      <c r="E14" s="148">
        <f>SUM(E6:E13)</f>
        <v>3180</v>
      </c>
      <c r="F14" s="148">
        <f>SUM(F6:F13)</f>
        <v>0</v>
      </c>
      <c r="G14" s="1033"/>
      <c r="H14" s="1034"/>
      <c r="I14" s="1034"/>
      <c r="J14" s="1034"/>
      <c r="K14" s="1034"/>
      <c r="L14" s="1034"/>
      <c r="M14" s="1035"/>
      <c r="O14" s="1073"/>
      <c r="P14" s="1027" t="s">
        <v>532</v>
      </c>
      <c r="Q14" s="1028"/>
      <c r="R14" s="1029"/>
      <c r="S14" s="145">
        <v>600</v>
      </c>
      <c r="T14" s="145"/>
      <c r="U14" s="1021" t="s">
        <v>540</v>
      </c>
      <c r="V14" s="1022"/>
      <c r="W14" s="1022"/>
      <c r="X14" s="1022"/>
      <c r="Y14" s="1022"/>
      <c r="Z14" s="1022"/>
      <c r="AA14" s="1023"/>
    </row>
    <row r="15" spans="1:27" ht="12.75" customHeight="1">
      <c r="A15" s="1072" t="s">
        <v>1734</v>
      </c>
      <c r="B15" s="1027" t="s">
        <v>437</v>
      </c>
      <c r="C15" s="1028"/>
      <c r="D15" s="1029"/>
      <c r="E15" s="147">
        <v>330</v>
      </c>
      <c r="F15" s="147"/>
      <c r="G15" s="1030" t="s">
        <v>451</v>
      </c>
      <c r="H15" s="1031"/>
      <c r="I15" s="1031"/>
      <c r="J15" s="1031"/>
      <c r="K15" s="1031"/>
      <c r="L15" s="1031"/>
      <c r="M15" s="1032"/>
      <c r="O15" s="1073"/>
      <c r="P15" s="1027" t="s">
        <v>533</v>
      </c>
      <c r="Q15" s="1028"/>
      <c r="R15" s="1029"/>
      <c r="S15" s="145">
        <v>500</v>
      </c>
      <c r="T15" s="145"/>
      <c r="U15" s="1021" t="s">
        <v>541</v>
      </c>
      <c r="V15" s="1022"/>
      <c r="W15" s="1022"/>
      <c r="X15" s="1022"/>
      <c r="Y15" s="1022"/>
      <c r="Z15" s="1022"/>
      <c r="AA15" s="1023"/>
    </row>
    <row r="16" spans="1:27" ht="12.75" customHeight="1">
      <c r="A16" s="1073"/>
      <c r="B16" s="1027" t="s">
        <v>438</v>
      </c>
      <c r="C16" s="1028"/>
      <c r="D16" s="1029"/>
      <c r="E16" s="145">
        <v>530</v>
      </c>
      <c r="F16" s="145"/>
      <c r="G16" s="1021" t="s">
        <v>452</v>
      </c>
      <c r="H16" s="1022"/>
      <c r="I16" s="1022"/>
      <c r="J16" s="1022"/>
      <c r="K16" s="1022"/>
      <c r="L16" s="1022"/>
      <c r="M16" s="1023"/>
      <c r="O16" s="1073"/>
      <c r="P16" s="1027" t="s">
        <v>534</v>
      </c>
      <c r="Q16" s="1028"/>
      <c r="R16" s="1029"/>
      <c r="S16" s="145">
        <v>590</v>
      </c>
      <c r="T16" s="145"/>
      <c r="U16" s="1021" t="s">
        <v>542</v>
      </c>
      <c r="V16" s="1022"/>
      <c r="W16" s="1022"/>
      <c r="X16" s="1022"/>
      <c r="Y16" s="1022"/>
      <c r="Z16" s="1022"/>
      <c r="AA16" s="1023"/>
    </row>
    <row r="17" spans="1:27" ht="12.75" customHeight="1">
      <c r="A17" s="1073"/>
      <c r="B17" s="1027" t="s">
        <v>439</v>
      </c>
      <c r="C17" s="1028"/>
      <c r="D17" s="1029"/>
      <c r="E17" s="145">
        <v>530</v>
      </c>
      <c r="F17" s="145"/>
      <c r="G17" s="1021" t="s">
        <v>453</v>
      </c>
      <c r="H17" s="1022"/>
      <c r="I17" s="1022"/>
      <c r="J17" s="1022"/>
      <c r="K17" s="1022"/>
      <c r="L17" s="1022"/>
      <c r="M17" s="1023"/>
      <c r="O17" s="1073"/>
      <c r="P17" s="1027" t="s">
        <v>535</v>
      </c>
      <c r="Q17" s="1028"/>
      <c r="R17" s="1029"/>
      <c r="S17" s="145">
        <v>450</v>
      </c>
      <c r="T17" s="145"/>
      <c r="U17" s="1021" t="s">
        <v>543</v>
      </c>
      <c r="V17" s="1022"/>
      <c r="W17" s="1022"/>
      <c r="X17" s="1022"/>
      <c r="Y17" s="1022"/>
      <c r="Z17" s="1022"/>
      <c r="AA17" s="1023"/>
    </row>
    <row r="18" spans="1:27" ht="12.75" customHeight="1">
      <c r="A18" s="1073"/>
      <c r="B18" s="1027" t="s">
        <v>440</v>
      </c>
      <c r="C18" s="1028"/>
      <c r="D18" s="1029"/>
      <c r="E18" s="145">
        <v>330</v>
      </c>
      <c r="F18" s="145"/>
      <c r="G18" s="1021" t="s">
        <v>454</v>
      </c>
      <c r="H18" s="1022"/>
      <c r="I18" s="1022"/>
      <c r="J18" s="1022"/>
      <c r="K18" s="1022"/>
      <c r="L18" s="1022"/>
      <c r="M18" s="1023"/>
      <c r="O18" s="1073"/>
      <c r="P18" s="1027" t="s">
        <v>536</v>
      </c>
      <c r="Q18" s="1028"/>
      <c r="R18" s="1029"/>
      <c r="S18" s="145">
        <v>450</v>
      </c>
      <c r="T18" s="145"/>
      <c r="U18" s="1021" t="s">
        <v>544</v>
      </c>
      <c r="V18" s="1022"/>
      <c r="W18" s="1022"/>
      <c r="X18" s="1022"/>
      <c r="Y18" s="1022"/>
      <c r="Z18" s="1022"/>
      <c r="AA18" s="1023"/>
    </row>
    <row r="19" spans="1:27" ht="12.75" customHeight="1">
      <c r="A19" s="1073"/>
      <c r="B19" s="1027" t="s">
        <v>441</v>
      </c>
      <c r="C19" s="1028"/>
      <c r="D19" s="1029"/>
      <c r="E19" s="145">
        <v>570</v>
      </c>
      <c r="F19" s="145"/>
      <c r="G19" s="1021" t="s">
        <v>455</v>
      </c>
      <c r="H19" s="1022"/>
      <c r="I19" s="1022"/>
      <c r="J19" s="1022"/>
      <c r="K19" s="1022"/>
      <c r="L19" s="1022"/>
      <c r="M19" s="1023"/>
      <c r="O19" s="1073"/>
      <c r="P19" s="1027" t="s">
        <v>537</v>
      </c>
      <c r="Q19" s="1028"/>
      <c r="R19" s="1029"/>
      <c r="S19" s="145">
        <v>420</v>
      </c>
      <c r="T19" s="145"/>
      <c r="U19" s="1021" t="s">
        <v>545</v>
      </c>
      <c r="V19" s="1022"/>
      <c r="W19" s="1022"/>
      <c r="X19" s="1022"/>
      <c r="Y19" s="1022"/>
      <c r="Z19" s="1022"/>
      <c r="AA19" s="1023"/>
    </row>
    <row r="20" spans="1:27" ht="12.75" customHeight="1">
      <c r="A20" s="1073"/>
      <c r="B20" s="1027" t="s">
        <v>442</v>
      </c>
      <c r="C20" s="1028"/>
      <c r="D20" s="1029"/>
      <c r="E20" s="145">
        <v>530</v>
      </c>
      <c r="F20" s="145"/>
      <c r="G20" s="1021" t="s">
        <v>456</v>
      </c>
      <c r="H20" s="1022"/>
      <c r="I20" s="1022"/>
      <c r="J20" s="1022"/>
      <c r="K20" s="1022"/>
      <c r="L20" s="1022"/>
      <c r="M20" s="1023"/>
      <c r="O20" s="1073"/>
      <c r="P20" s="1027" t="s">
        <v>538</v>
      </c>
      <c r="Q20" s="1028"/>
      <c r="R20" s="1029"/>
      <c r="S20" s="145">
        <v>930</v>
      </c>
      <c r="T20" s="145"/>
      <c r="U20" s="1021" t="s">
        <v>546</v>
      </c>
      <c r="V20" s="1022"/>
      <c r="W20" s="1022"/>
      <c r="X20" s="1022"/>
      <c r="Y20" s="1022"/>
      <c r="Z20" s="1022"/>
      <c r="AA20" s="1023"/>
    </row>
    <row r="21" spans="1:27" ht="12.75" customHeight="1">
      <c r="A21" s="1073"/>
      <c r="B21" s="1027" t="s">
        <v>443</v>
      </c>
      <c r="C21" s="1028"/>
      <c r="D21" s="1029"/>
      <c r="E21" s="145">
        <v>500</v>
      </c>
      <c r="F21" s="145"/>
      <c r="G21" s="1021" t="s">
        <v>457</v>
      </c>
      <c r="H21" s="1022"/>
      <c r="I21" s="1022"/>
      <c r="J21" s="1022"/>
      <c r="K21" s="1022"/>
      <c r="L21" s="1022"/>
      <c r="M21" s="1023"/>
      <c r="O21" s="1074"/>
      <c r="P21" s="1039" t="s">
        <v>10</v>
      </c>
      <c r="Q21" s="780"/>
      <c r="R21" s="781"/>
      <c r="S21" s="148">
        <f>SUM(S13:S20)</f>
        <v>4450</v>
      </c>
      <c r="T21" s="148">
        <f>SUM(T13:T20)</f>
        <v>0</v>
      </c>
      <c r="U21" s="1018"/>
      <c r="V21" s="1019"/>
      <c r="W21" s="1019"/>
      <c r="X21" s="1019"/>
      <c r="Y21" s="1019"/>
      <c r="Z21" s="1019"/>
      <c r="AA21" s="1020"/>
    </row>
    <row r="22" spans="1:27" ht="12.75" customHeight="1">
      <c r="A22" s="1073"/>
      <c r="B22" s="1027" t="s">
        <v>444</v>
      </c>
      <c r="C22" s="1028"/>
      <c r="D22" s="1029"/>
      <c r="E22" s="145">
        <v>320</v>
      </c>
      <c r="F22" s="145"/>
      <c r="G22" s="1021" t="s">
        <v>458</v>
      </c>
      <c r="H22" s="1022"/>
      <c r="I22" s="1022"/>
      <c r="J22" s="1022"/>
      <c r="K22" s="1022"/>
      <c r="L22" s="1022"/>
      <c r="M22" s="1023"/>
      <c r="O22" s="1072" t="s">
        <v>574</v>
      </c>
      <c r="P22" s="1036" t="s">
        <v>548</v>
      </c>
      <c r="Q22" s="1037"/>
      <c r="R22" s="1038"/>
      <c r="S22" s="147">
        <v>510</v>
      </c>
      <c r="T22" s="147"/>
      <c r="U22" s="1030" t="s">
        <v>561</v>
      </c>
      <c r="V22" s="1031"/>
      <c r="W22" s="1031"/>
      <c r="X22" s="1031"/>
      <c r="Y22" s="1031"/>
      <c r="Z22" s="1031"/>
      <c r="AA22" s="1032"/>
    </row>
    <row r="23" spans="1:27" ht="12.75" customHeight="1">
      <c r="A23" s="1073"/>
      <c r="B23" s="1027" t="s">
        <v>445</v>
      </c>
      <c r="C23" s="1028"/>
      <c r="D23" s="1029"/>
      <c r="E23" s="145">
        <v>630</v>
      </c>
      <c r="F23" s="145"/>
      <c r="G23" s="1021" t="s">
        <v>459</v>
      </c>
      <c r="H23" s="1022"/>
      <c r="I23" s="1022"/>
      <c r="J23" s="1022"/>
      <c r="K23" s="1022"/>
      <c r="L23" s="1022"/>
      <c r="M23" s="1023"/>
      <c r="O23" s="1073"/>
      <c r="P23" s="1027" t="s">
        <v>549</v>
      </c>
      <c r="Q23" s="1028"/>
      <c r="R23" s="1029"/>
      <c r="S23" s="145">
        <v>440</v>
      </c>
      <c r="T23" s="145"/>
      <c r="U23" s="1021" t="s">
        <v>562</v>
      </c>
      <c r="V23" s="1022"/>
      <c r="W23" s="1022"/>
      <c r="X23" s="1022"/>
      <c r="Y23" s="1022"/>
      <c r="Z23" s="1022"/>
      <c r="AA23" s="1023"/>
    </row>
    <row r="24" spans="1:27" ht="12.75" customHeight="1">
      <c r="A24" s="1073"/>
      <c r="B24" s="1027" t="s">
        <v>446</v>
      </c>
      <c r="C24" s="1028"/>
      <c r="D24" s="1029"/>
      <c r="E24" s="145">
        <v>520</v>
      </c>
      <c r="F24" s="145"/>
      <c r="G24" s="1021" t="s">
        <v>460</v>
      </c>
      <c r="H24" s="1022"/>
      <c r="I24" s="1022"/>
      <c r="J24" s="1022"/>
      <c r="K24" s="1022"/>
      <c r="L24" s="1022"/>
      <c r="M24" s="1023"/>
      <c r="O24" s="1073"/>
      <c r="P24" s="1027" t="s">
        <v>550</v>
      </c>
      <c r="Q24" s="1028"/>
      <c r="R24" s="1029"/>
      <c r="S24" s="145">
        <v>510</v>
      </c>
      <c r="T24" s="145"/>
      <c r="U24" s="1021" t="s">
        <v>563</v>
      </c>
      <c r="V24" s="1022"/>
      <c r="W24" s="1022"/>
      <c r="X24" s="1022"/>
      <c r="Y24" s="1022"/>
      <c r="Z24" s="1022"/>
      <c r="AA24" s="1023"/>
    </row>
    <row r="25" spans="1:27" ht="12.75" customHeight="1">
      <c r="A25" s="1073"/>
      <c r="B25" s="1027" t="s">
        <v>447</v>
      </c>
      <c r="C25" s="1028"/>
      <c r="D25" s="1029"/>
      <c r="E25" s="145">
        <v>300</v>
      </c>
      <c r="F25" s="145"/>
      <c r="G25" s="1021" t="s">
        <v>461</v>
      </c>
      <c r="H25" s="1022"/>
      <c r="I25" s="1022"/>
      <c r="J25" s="1022"/>
      <c r="K25" s="1022"/>
      <c r="L25" s="1022"/>
      <c r="M25" s="1023"/>
      <c r="O25" s="1073"/>
      <c r="P25" s="1027" t="s">
        <v>551</v>
      </c>
      <c r="Q25" s="1028"/>
      <c r="R25" s="1029"/>
      <c r="S25" s="145">
        <v>460</v>
      </c>
      <c r="T25" s="145"/>
      <c r="U25" s="1021" t="s">
        <v>564</v>
      </c>
      <c r="V25" s="1022"/>
      <c r="W25" s="1022"/>
      <c r="X25" s="1022"/>
      <c r="Y25" s="1022"/>
      <c r="Z25" s="1022"/>
      <c r="AA25" s="1023"/>
    </row>
    <row r="26" spans="1:27" ht="12.75" customHeight="1">
      <c r="A26" s="1073"/>
      <c r="B26" s="1027" t="s">
        <v>448</v>
      </c>
      <c r="C26" s="1028"/>
      <c r="D26" s="1029"/>
      <c r="E26" s="145">
        <v>480</v>
      </c>
      <c r="F26" s="145"/>
      <c r="G26" s="1021" t="s">
        <v>2546</v>
      </c>
      <c r="H26" s="1022"/>
      <c r="I26" s="1022"/>
      <c r="J26" s="1022"/>
      <c r="K26" s="1022"/>
      <c r="L26" s="1022"/>
      <c r="M26" s="1023"/>
      <c r="O26" s="1073"/>
      <c r="P26" s="1027" t="s">
        <v>552</v>
      </c>
      <c r="Q26" s="1028"/>
      <c r="R26" s="1029"/>
      <c r="S26" s="145">
        <v>410</v>
      </c>
      <c r="T26" s="145"/>
      <c r="U26" s="1021" t="s">
        <v>565</v>
      </c>
      <c r="V26" s="1022"/>
      <c r="W26" s="1022"/>
      <c r="X26" s="1022"/>
      <c r="Y26" s="1022"/>
      <c r="Z26" s="1022"/>
      <c r="AA26" s="1023"/>
    </row>
    <row r="27" spans="1:27" ht="12.75" customHeight="1">
      <c r="A27" s="1073"/>
      <c r="B27" s="1027" t="s">
        <v>449</v>
      </c>
      <c r="C27" s="1028"/>
      <c r="D27" s="1029"/>
      <c r="E27" s="145">
        <v>370</v>
      </c>
      <c r="F27" s="145"/>
      <c r="G27" s="1021" t="s">
        <v>462</v>
      </c>
      <c r="H27" s="1022"/>
      <c r="I27" s="1022"/>
      <c r="J27" s="1022"/>
      <c r="K27" s="1022"/>
      <c r="L27" s="1022"/>
      <c r="M27" s="1023"/>
      <c r="O27" s="1073"/>
      <c r="P27" s="1027" t="s">
        <v>553</v>
      </c>
      <c r="Q27" s="1028"/>
      <c r="R27" s="1029"/>
      <c r="S27" s="145">
        <v>570</v>
      </c>
      <c r="T27" s="145"/>
      <c r="U27" s="1021" t="s">
        <v>566</v>
      </c>
      <c r="V27" s="1022"/>
      <c r="W27" s="1022"/>
      <c r="X27" s="1022"/>
      <c r="Y27" s="1022"/>
      <c r="Z27" s="1022"/>
      <c r="AA27" s="1023"/>
    </row>
    <row r="28" spans="1:27" ht="12.75" customHeight="1">
      <c r="A28" s="1073"/>
      <c r="B28" s="1024" t="s">
        <v>450</v>
      </c>
      <c r="C28" s="1025"/>
      <c r="D28" s="1026"/>
      <c r="E28" s="145">
        <v>540</v>
      </c>
      <c r="F28" s="145"/>
      <c r="G28" s="1040" t="s">
        <v>463</v>
      </c>
      <c r="H28" s="1041"/>
      <c r="I28" s="1041"/>
      <c r="J28" s="1041"/>
      <c r="K28" s="1041"/>
      <c r="L28" s="1041"/>
      <c r="M28" s="1042"/>
      <c r="O28" s="1073"/>
      <c r="P28" s="1027" t="s">
        <v>554</v>
      </c>
      <c r="Q28" s="1028"/>
      <c r="R28" s="1029"/>
      <c r="S28" s="145">
        <v>750</v>
      </c>
      <c r="T28" s="145"/>
      <c r="U28" s="1021" t="s">
        <v>567</v>
      </c>
      <c r="V28" s="1022"/>
      <c r="W28" s="1022"/>
      <c r="X28" s="1022"/>
      <c r="Y28" s="1022"/>
      <c r="Z28" s="1022"/>
      <c r="AA28" s="1023"/>
    </row>
    <row r="29" spans="1:27" ht="12.75" customHeight="1">
      <c r="A29" s="1074"/>
      <c r="B29" s="1039" t="s">
        <v>10</v>
      </c>
      <c r="C29" s="780"/>
      <c r="D29" s="781"/>
      <c r="E29" s="148">
        <f>SUM(E15:E28)</f>
        <v>6480</v>
      </c>
      <c r="F29" s="148">
        <f>SUM(F15:F28)</f>
        <v>0</v>
      </c>
      <c r="G29" s="1018"/>
      <c r="H29" s="1019"/>
      <c r="I29" s="1019"/>
      <c r="J29" s="1019"/>
      <c r="K29" s="1019"/>
      <c r="L29" s="1019"/>
      <c r="M29" s="1020"/>
      <c r="O29" s="1073"/>
      <c r="P29" s="1027" t="s">
        <v>555</v>
      </c>
      <c r="Q29" s="1028"/>
      <c r="R29" s="1029"/>
      <c r="S29" s="145">
        <v>470</v>
      </c>
      <c r="T29" s="145"/>
      <c r="U29" s="1021" t="s">
        <v>568</v>
      </c>
      <c r="V29" s="1022"/>
      <c r="W29" s="1022"/>
      <c r="X29" s="1022"/>
      <c r="Y29" s="1022"/>
      <c r="Z29" s="1022"/>
      <c r="AA29" s="1023"/>
    </row>
    <row r="30" spans="1:27" ht="12.75" customHeight="1">
      <c r="A30" s="1072" t="s">
        <v>478</v>
      </c>
      <c r="B30" s="1036" t="s">
        <v>464</v>
      </c>
      <c r="C30" s="1037"/>
      <c r="D30" s="1038"/>
      <c r="E30" s="147">
        <v>320</v>
      </c>
      <c r="F30" s="147"/>
      <c r="G30" s="1030" t="s">
        <v>471</v>
      </c>
      <c r="H30" s="1031"/>
      <c r="I30" s="1031"/>
      <c r="J30" s="1031"/>
      <c r="K30" s="1031"/>
      <c r="L30" s="1031"/>
      <c r="M30" s="1032"/>
      <c r="O30" s="1073"/>
      <c r="P30" s="1027" t="s">
        <v>556</v>
      </c>
      <c r="Q30" s="1028"/>
      <c r="R30" s="1029"/>
      <c r="S30" s="145">
        <v>810</v>
      </c>
      <c r="T30" s="145"/>
      <c r="U30" s="1021" t="s">
        <v>569</v>
      </c>
      <c r="V30" s="1022"/>
      <c r="W30" s="1022"/>
      <c r="X30" s="1022"/>
      <c r="Y30" s="1022"/>
      <c r="Z30" s="1022"/>
      <c r="AA30" s="1023"/>
    </row>
    <row r="31" spans="1:27" ht="12.75" customHeight="1">
      <c r="A31" s="1073"/>
      <c r="B31" s="1027" t="s">
        <v>465</v>
      </c>
      <c r="C31" s="1028"/>
      <c r="D31" s="1029"/>
      <c r="E31" s="145">
        <v>230</v>
      </c>
      <c r="F31" s="145"/>
      <c r="G31" s="1021" t="s">
        <v>472</v>
      </c>
      <c r="H31" s="1022"/>
      <c r="I31" s="1022"/>
      <c r="J31" s="1022"/>
      <c r="K31" s="1022"/>
      <c r="L31" s="1022"/>
      <c r="M31" s="1023"/>
      <c r="O31" s="1073"/>
      <c r="P31" s="1027" t="s">
        <v>557</v>
      </c>
      <c r="Q31" s="1028"/>
      <c r="R31" s="1029"/>
      <c r="S31" s="145">
        <v>400</v>
      </c>
      <c r="T31" s="145"/>
      <c r="U31" s="1021" t="s">
        <v>570</v>
      </c>
      <c r="V31" s="1022"/>
      <c r="W31" s="1022"/>
      <c r="X31" s="1022"/>
      <c r="Y31" s="1022"/>
      <c r="Z31" s="1022"/>
      <c r="AA31" s="1023"/>
    </row>
    <row r="32" spans="1:27" ht="12.75" customHeight="1">
      <c r="A32" s="1073"/>
      <c r="B32" s="1027" t="s">
        <v>466</v>
      </c>
      <c r="C32" s="1028"/>
      <c r="D32" s="1029"/>
      <c r="E32" s="145">
        <v>460</v>
      </c>
      <c r="F32" s="145"/>
      <c r="G32" s="1021" t="s">
        <v>473</v>
      </c>
      <c r="H32" s="1022"/>
      <c r="I32" s="1022"/>
      <c r="J32" s="1022"/>
      <c r="K32" s="1022"/>
      <c r="L32" s="1022"/>
      <c r="M32" s="1023"/>
      <c r="O32" s="1073"/>
      <c r="P32" s="1027" t="s">
        <v>558</v>
      </c>
      <c r="Q32" s="1028"/>
      <c r="R32" s="1029"/>
      <c r="S32" s="145">
        <v>600</v>
      </c>
      <c r="T32" s="145"/>
      <c r="U32" s="1021" t="s">
        <v>571</v>
      </c>
      <c r="V32" s="1022"/>
      <c r="W32" s="1022"/>
      <c r="X32" s="1022"/>
      <c r="Y32" s="1022"/>
      <c r="Z32" s="1022"/>
      <c r="AA32" s="1023"/>
    </row>
    <row r="33" spans="1:31" ht="12.75" customHeight="1">
      <c r="A33" s="1073"/>
      <c r="B33" s="1027" t="s">
        <v>467</v>
      </c>
      <c r="C33" s="1028"/>
      <c r="D33" s="1029"/>
      <c r="E33" s="145">
        <v>400</v>
      </c>
      <c r="F33" s="145"/>
      <c r="G33" s="1021" t="s">
        <v>474</v>
      </c>
      <c r="H33" s="1022"/>
      <c r="I33" s="1022"/>
      <c r="J33" s="1022"/>
      <c r="K33" s="1022"/>
      <c r="L33" s="1022"/>
      <c r="M33" s="1023"/>
      <c r="O33" s="1073"/>
      <c r="P33" s="1027" t="s">
        <v>559</v>
      </c>
      <c r="Q33" s="1028"/>
      <c r="R33" s="1029"/>
      <c r="S33" s="145">
        <v>680</v>
      </c>
      <c r="T33" s="145"/>
      <c r="U33" s="1021" t="s">
        <v>572</v>
      </c>
      <c r="V33" s="1022"/>
      <c r="W33" s="1022"/>
      <c r="X33" s="1022"/>
      <c r="Y33" s="1022"/>
      <c r="Z33" s="1022"/>
      <c r="AA33" s="1023"/>
    </row>
    <row r="34" spans="1:31" ht="12.75" customHeight="1">
      <c r="A34" s="1073"/>
      <c r="B34" s="1027" t="s">
        <v>468</v>
      </c>
      <c r="C34" s="1028"/>
      <c r="D34" s="1029"/>
      <c r="E34" s="145">
        <v>540</v>
      </c>
      <c r="F34" s="145"/>
      <c r="G34" s="1021" t="s">
        <v>475</v>
      </c>
      <c r="H34" s="1022"/>
      <c r="I34" s="1022"/>
      <c r="J34" s="1022"/>
      <c r="K34" s="1022"/>
      <c r="L34" s="1022"/>
      <c r="M34" s="1023"/>
      <c r="O34" s="1073"/>
      <c r="P34" s="1024" t="s">
        <v>560</v>
      </c>
      <c r="Q34" s="1025"/>
      <c r="R34" s="1026"/>
      <c r="S34" s="155">
        <v>980</v>
      </c>
      <c r="T34" s="155"/>
      <c r="U34" s="1040" t="s">
        <v>573</v>
      </c>
      <c r="V34" s="1041"/>
      <c r="W34" s="1041"/>
      <c r="X34" s="1041"/>
      <c r="Y34" s="1041"/>
      <c r="Z34" s="1041"/>
      <c r="AA34" s="1042"/>
    </row>
    <row r="35" spans="1:31" ht="12.75" customHeight="1">
      <c r="A35" s="1073"/>
      <c r="B35" s="1027" t="s">
        <v>469</v>
      </c>
      <c r="C35" s="1028"/>
      <c r="D35" s="1029"/>
      <c r="E35" s="145">
        <v>740</v>
      </c>
      <c r="F35" s="145"/>
      <c r="G35" s="1021" t="s">
        <v>476</v>
      </c>
      <c r="H35" s="1022"/>
      <c r="I35" s="1022"/>
      <c r="J35" s="1022"/>
      <c r="K35" s="1022"/>
      <c r="L35" s="1022"/>
      <c r="M35" s="1023"/>
      <c r="O35" s="1074"/>
      <c r="P35" s="1039" t="s">
        <v>10</v>
      </c>
      <c r="Q35" s="780"/>
      <c r="R35" s="781"/>
      <c r="S35" s="148">
        <f>SUM(S22:S34)</f>
        <v>7590</v>
      </c>
      <c r="T35" s="148">
        <f>SUM(T22:T34)</f>
        <v>0</v>
      </c>
      <c r="U35" s="1018"/>
      <c r="V35" s="1019"/>
      <c r="W35" s="1019"/>
      <c r="X35" s="1019"/>
      <c r="Y35" s="1019"/>
      <c r="Z35" s="1019"/>
      <c r="AA35" s="1020"/>
    </row>
    <row r="36" spans="1:31" ht="12.75" customHeight="1">
      <c r="A36" s="1073"/>
      <c r="B36" s="1024" t="s">
        <v>470</v>
      </c>
      <c r="C36" s="1025"/>
      <c r="D36" s="1026"/>
      <c r="E36" s="145">
        <v>650</v>
      </c>
      <c r="F36" s="145"/>
      <c r="G36" s="1040" t="s">
        <v>477</v>
      </c>
      <c r="H36" s="1041"/>
      <c r="I36" s="1041"/>
      <c r="J36" s="1041"/>
      <c r="K36" s="1041"/>
      <c r="L36" s="1041"/>
      <c r="M36" s="1042"/>
      <c r="O36" s="1072" t="s">
        <v>601</v>
      </c>
      <c r="P36" s="1036" t="s">
        <v>575</v>
      </c>
      <c r="Q36" s="1037"/>
      <c r="R36" s="1038"/>
      <c r="S36" s="147">
        <v>530</v>
      </c>
      <c r="T36" s="147"/>
      <c r="U36" s="1030" t="s">
        <v>588</v>
      </c>
      <c r="V36" s="1031"/>
      <c r="W36" s="1031"/>
      <c r="X36" s="1031"/>
      <c r="Y36" s="1031"/>
      <c r="Z36" s="1031"/>
      <c r="AA36" s="1032"/>
    </row>
    <row r="37" spans="1:31" ht="12.75" customHeight="1">
      <c r="A37" s="1074"/>
      <c r="B37" s="1039" t="s">
        <v>10</v>
      </c>
      <c r="C37" s="780"/>
      <c r="D37" s="1127"/>
      <c r="E37" s="148">
        <f>SUM(E30:E36)</f>
        <v>3340</v>
      </c>
      <c r="F37" s="148">
        <f>SUM(F30:F36)</f>
        <v>0</v>
      </c>
      <c r="G37" s="1018"/>
      <c r="H37" s="1019"/>
      <c r="I37" s="1019"/>
      <c r="J37" s="1019"/>
      <c r="K37" s="1019"/>
      <c r="L37" s="1019"/>
      <c r="M37" s="1020"/>
      <c r="O37" s="1073"/>
      <c r="P37" s="1027" t="s">
        <v>576</v>
      </c>
      <c r="Q37" s="1028"/>
      <c r="R37" s="1029"/>
      <c r="S37" s="145">
        <v>290</v>
      </c>
      <c r="T37" s="145"/>
      <c r="U37" s="1021" t="s">
        <v>589</v>
      </c>
      <c r="V37" s="1022"/>
      <c r="W37" s="1022"/>
      <c r="X37" s="1022"/>
      <c r="Y37" s="1022"/>
      <c r="Z37" s="1022"/>
      <c r="AA37" s="1023"/>
    </row>
    <row r="38" spans="1:31" ht="12.75" customHeight="1">
      <c r="A38" s="1072" t="s">
        <v>2885</v>
      </c>
      <c r="B38" s="1036" t="s">
        <v>479</v>
      </c>
      <c r="C38" s="1037"/>
      <c r="D38" s="1038"/>
      <c r="E38" s="147">
        <v>450</v>
      </c>
      <c r="F38" s="147"/>
      <c r="G38" s="1030" t="s">
        <v>481</v>
      </c>
      <c r="H38" s="1031"/>
      <c r="I38" s="1031"/>
      <c r="J38" s="1031"/>
      <c r="K38" s="1031"/>
      <c r="L38" s="1031"/>
      <c r="M38" s="1032"/>
      <c r="O38" s="1073"/>
      <c r="P38" s="1027" t="s">
        <v>577</v>
      </c>
      <c r="Q38" s="1028"/>
      <c r="R38" s="1029"/>
      <c r="S38" s="145">
        <v>770</v>
      </c>
      <c r="T38" s="145"/>
      <c r="U38" s="1021" t="s">
        <v>590</v>
      </c>
      <c r="V38" s="1022"/>
      <c r="W38" s="1022"/>
      <c r="X38" s="1022"/>
      <c r="Y38" s="1022"/>
      <c r="Z38" s="1022"/>
      <c r="AA38" s="1023"/>
    </row>
    <row r="39" spans="1:31" ht="12.75" customHeight="1">
      <c r="A39" s="1073"/>
      <c r="B39" s="1027" t="s">
        <v>480</v>
      </c>
      <c r="C39" s="1028"/>
      <c r="D39" s="1029"/>
      <c r="E39" s="145">
        <v>520</v>
      </c>
      <c r="F39" s="145"/>
      <c r="G39" s="1021" t="s">
        <v>482</v>
      </c>
      <c r="H39" s="1022"/>
      <c r="I39" s="1022"/>
      <c r="J39" s="1022"/>
      <c r="K39" s="1022"/>
      <c r="L39" s="1022"/>
      <c r="M39" s="1023"/>
      <c r="O39" s="1073"/>
      <c r="P39" s="1027" t="s">
        <v>578</v>
      </c>
      <c r="Q39" s="1028"/>
      <c r="R39" s="1029"/>
      <c r="S39" s="145">
        <v>460</v>
      </c>
      <c r="T39" s="145"/>
      <c r="U39" s="1021" t="s">
        <v>591</v>
      </c>
      <c r="V39" s="1022"/>
      <c r="W39" s="1022"/>
      <c r="X39" s="1022"/>
      <c r="Y39" s="1022"/>
      <c r="Z39" s="1022"/>
      <c r="AA39" s="1023"/>
      <c r="AE39" s="32"/>
    </row>
    <row r="40" spans="1:31" ht="12.75" customHeight="1">
      <c r="A40" s="1074"/>
      <c r="B40" s="1039" t="s">
        <v>10</v>
      </c>
      <c r="C40" s="780"/>
      <c r="D40" s="1127"/>
      <c r="E40" s="148">
        <f>SUM(E38:E39)</f>
        <v>970</v>
      </c>
      <c r="F40" s="148">
        <f>SUM(F38:F39)</f>
        <v>0</v>
      </c>
      <c r="G40" s="1018"/>
      <c r="H40" s="1019"/>
      <c r="I40" s="1019"/>
      <c r="J40" s="1019"/>
      <c r="K40" s="1019"/>
      <c r="L40" s="1019"/>
      <c r="M40" s="1020"/>
      <c r="O40" s="1073"/>
      <c r="P40" s="1027" t="s">
        <v>579</v>
      </c>
      <c r="Q40" s="1028"/>
      <c r="R40" s="1029"/>
      <c r="S40" s="145">
        <v>660</v>
      </c>
      <c r="T40" s="145"/>
      <c r="U40" s="1021" t="s">
        <v>592</v>
      </c>
      <c r="V40" s="1022"/>
      <c r="W40" s="1022"/>
      <c r="X40" s="1022"/>
      <c r="Y40" s="1022"/>
      <c r="Z40" s="1022"/>
      <c r="AA40" s="1023"/>
      <c r="AE40" s="32"/>
    </row>
    <row r="41" spans="1:31" ht="12.75" customHeight="1">
      <c r="A41" s="1072" t="s">
        <v>503</v>
      </c>
      <c r="B41" s="1036" t="s">
        <v>483</v>
      </c>
      <c r="C41" s="1037"/>
      <c r="D41" s="1038"/>
      <c r="E41" s="147">
        <v>460</v>
      </c>
      <c r="F41" s="147"/>
      <c r="G41" s="1030" t="s">
        <v>493</v>
      </c>
      <c r="H41" s="1031"/>
      <c r="I41" s="1031"/>
      <c r="J41" s="1031"/>
      <c r="K41" s="1031"/>
      <c r="L41" s="1031"/>
      <c r="M41" s="1032"/>
      <c r="O41" s="1073"/>
      <c r="P41" s="1027" t="s">
        <v>580</v>
      </c>
      <c r="Q41" s="1028"/>
      <c r="R41" s="1029"/>
      <c r="S41" s="145">
        <v>400</v>
      </c>
      <c r="T41" s="145"/>
      <c r="U41" s="1021" t="s">
        <v>593</v>
      </c>
      <c r="V41" s="1022"/>
      <c r="W41" s="1022"/>
      <c r="X41" s="1022"/>
      <c r="Y41" s="1022"/>
      <c r="Z41" s="1022"/>
      <c r="AA41" s="1023"/>
    </row>
    <row r="42" spans="1:31" ht="12.75" customHeight="1">
      <c r="A42" s="1073"/>
      <c r="B42" s="1027" t="s">
        <v>484</v>
      </c>
      <c r="C42" s="1028"/>
      <c r="D42" s="1029"/>
      <c r="E42" s="145">
        <v>580</v>
      </c>
      <c r="F42" s="145"/>
      <c r="G42" s="1021" t="s">
        <v>494</v>
      </c>
      <c r="H42" s="1022"/>
      <c r="I42" s="1022"/>
      <c r="J42" s="1022"/>
      <c r="K42" s="1022"/>
      <c r="L42" s="1022"/>
      <c r="M42" s="1023"/>
      <c r="O42" s="1073"/>
      <c r="P42" s="1027" t="s">
        <v>581</v>
      </c>
      <c r="Q42" s="1028"/>
      <c r="R42" s="1029"/>
      <c r="S42" s="145">
        <v>510</v>
      </c>
      <c r="T42" s="145"/>
      <c r="U42" s="1021" t="s">
        <v>594</v>
      </c>
      <c r="V42" s="1022"/>
      <c r="W42" s="1022"/>
      <c r="X42" s="1022"/>
      <c r="Y42" s="1022"/>
      <c r="Z42" s="1022"/>
      <c r="AA42" s="1023"/>
    </row>
    <row r="43" spans="1:31" ht="12.75" customHeight="1">
      <c r="A43" s="1073"/>
      <c r="B43" s="1027" t="s">
        <v>485</v>
      </c>
      <c r="C43" s="1028"/>
      <c r="D43" s="1029"/>
      <c r="E43" s="145">
        <v>400</v>
      </c>
      <c r="F43" s="145"/>
      <c r="G43" s="1021" t="s">
        <v>495</v>
      </c>
      <c r="H43" s="1022"/>
      <c r="I43" s="1022"/>
      <c r="J43" s="1022"/>
      <c r="K43" s="1022"/>
      <c r="L43" s="1022"/>
      <c r="M43" s="1023"/>
      <c r="O43" s="1073"/>
      <c r="P43" s="1027" t="s">
        <v>582</v>
      </c>
      <c r="Q43" s="1028"/>
      <c r="R43" s="1029"/>
      <c r="S43" s="145">
        <v>570</v>
      </c>
      <c r="T43" s="145"/>
      <c r="U43" s="1021" t="s">
        <v>595</v>
      </c>
      <c r="V43" s="1022"/>
      <c r="W43" s="1022"/>
      <c r="X43" s="1022"/>
      <c r="Y43" s="1022"/>
      <c r="Z43" s="1022"/>
      <c r="AA43" s="1023"/>
    </row>
    <row r="44" spans="1:31" ht="12.75" customHeight="1">
      <c r="A44" s="1073"/>
      <c r="B44" s="1027" t="s">
        <v>486</v>
      </c>
      <c r="C44" s="1028"/>
      <c r="D44" s="1029"/>
      <c r="E44" s="145">
        <v>370</v>
      </c>
      <c r="F44" s="145"/>
      <c r="G44" s="1021" t="s">
        <v>496</v>
      </c>
      <c r="H44" s="1022"/>
      <c r="I44" s="1022"/>
      <c r="J44" s="1022"/>
      <c r="K44" s="1022"/>
      <c r="L44" s="1022"/>
      <c r="M44" s="1023"/>
      <c r="O44" s="1073"/>
      <c r="P44" s="1027" t="s">
        <v>583</v>
      </c>
      <c r="Q44" s="1028"/>
      <c r="R44" s="1029"/>
      <c r="S44" s="145">
        <v>310</v>
      </c>
      <c r="T44" s="145"/>
      <c r="U44" s="1021" t="s">
        <v>596</v>
      </c>
      <c r="V44" s="1022"/>
      <c r="W44" s="1022"/>
      <c r="X44" s="1022"/>
      <c r="Y44" s="1022"/>
      <c r="Z44" s="1022"/>
      <c r="AA44" s="1023"/>
    </row>
    <row r="45" spans="1:31" ht="12.75" customHeight="1">
      <c r="A45" s="1073"/>
      <c r="B45" s="1027" t="s">
        <v>487</v>
      </c>
      <c r="C45" s="1028"/>
      <c r="D45" s="1029"/>
      <c r="E45" s="145">
        <v>370</v>
      </c>
      <c r="F45" s="145"/>
      <c r="G45" s="1021" t="s">
        <v>497</v>
      </c>
      <c r="H45" s="1022"/>
      <c r="I45" s="1022"/>
      <c r="J45" s="1022"/>
      <c r="K45" s="1022"/>
      <c r="L45" s="1022"/>
      <c r="M45" s="1023"/>
      <c r="O45" s="1073"/>
      <c r="P45" s="1027" t="s">
        <v>584</v>
      </c>
      <c r="Q45" s="1028"/>
      <c r="R45" s="1029"/>
      <c r="S45" s="145">
        <v>300</v>
      </c>
      <c r="T45" s="145"/>
      <c r="U45" s="1021" t="s">
        <v>597</v>
      </c>
      <c r="V45" s="1022"/>
      <c r="W45" s="1022"/>
      <c r="X45" s="1022"/>
      <c r="Y45" s="1022"/>
      <c r="Z45" s="1022"/>
      <c r="AA45" s="1023"/>
    </row>
    <row r="46" spans="1:31" ht="12.75" customHeight="1">
      <c r="A46" s="1073"/>
      <c r="B46" s="1027" t="s">
        <v>488</v>
      </c>
      <c r="C46" s="1028"/>
      <c r="D46" s="1029"/>
      <c r="E46" s="145">
        <v>630</v>
      </c>
      <c r="F46" s="145"/>
      <c r="G46" s="1021" t="s">
        <v>498</v>
      </c>
      <c r="H46" s="1022"/>
      <c r="I46" s="1022"/>
      <c r="J46" s="1022"/>
      <c r="K46" s="1022"/>
      <c r="L46" s="1022"/>
      <c r="M46" s="1023"/>
      <c r="O46" s="1073"/>
      <c r="P46" s="1027" t="s">
        <v>585</v>
      </c>
      <c r="Q46" s="1028"/>
      <c r="R46" s="1029"/>
      <c r="S46" s="145">
        <v>380</v>
      </c>
      <c r="T46" s="145"/>
      <c r="U46" s="1021" t="s">
        <v>598</v>
      </c>
      <c r="V46" s="1022"/>
      <c r="W46" s="1022"/>
      <c r="X46" s="1022"/>
      <c r="Y46" s="1022"/>
      <c r="Z46" s="1022"/>
      <c r="AA46" s="1023"/>
    </row>
    <row r="47" spans="1:31" ht="12.75" customHeight="1">
      <c r="A47" s="1073"/>
      <c r="B47" s="1027" t="s">
        <v>489</v>
      </c>
      <c r="C47" s="1028"/>
      <c r="D47" s="1029"/>
      <c r="E47" s="145">
        <v>690</v>
      </c>
      <c r="F47" s="145"/>
      <c r="G47" s="1021" t="s">
        <v>499</v>
      </c>
      <c r="H47" s="1022"/>
      <c r="I47" s="1022"/>
      <c r="J47" s="1022"/>
      <c r="K47" s="1022"/>
      <c r="L47" s="1022"/>
      <c r="M47" s="1023"/>
      <c r="O47" s="1073"/>
      <c r="P47" s="1027" t="s">
        <v>586</v>
      </c>
      <c r="Q47" s="1028"/>
      <c r="R47" s="1029"/>
      <c r="S47" s="145">
        <v>310</v>
      </c>
      <c r="T47" s="145"/>
      <c r="U47" s="1021" t="s">
        <v>599</v>
      </c>
      <c r="V47" s="1022"/>
      <c r="W47" s="1022"/>
      <c r="X47" s="1022"/>
      <c r="Y47" s="1022"/>
      <c r="Z47" s="1022"/>
      <c r="AA47" s="1023"/>
    </row>
    <row r="48" spans="1:31" ht="12.75" customHeight="1">
      <c r="A48" s="1073"/>
      <c r="B48" s="1027" t="s">
        <v>490</v>
      </c>
      <c r="C48" s="1028"/>
      <c r="D48" s="1029"/>
      <c r="E48" s="145">
        <v>470</v>
      </c>
      <c r="F48" s="145"/>
      <c r="G48" s="1021" t="s">
        <v>500</v>
      </c>
      <c r="H48" s="1022"/>
      <c r="I48" s="1022"/>
      <c r="J48" s="1022"/>
      <c r="K48" s="1022"/>
      <c r="L48" s="1022"/>
      <c r="M48" s="1023"/>
      <c r="O48" s="1073"/>
      <c r="P48" s="1024" t="s">
        <v>587</v>
      </c>
      <c r="Q48" s="1025"/>
      <c r="R48" s="1026"/>
      <c r="S48" s="155">
        <v>400</v>
      </c>
      <c r="T48" s="155"/>
      <c r="U48" s="1040" t="s">
        <v>600</v>
      </c>
      <c r="V48" s="1041"/>
      <c r="W48" s="1041"/>
      <c r="X48" s="1041"/>
      <c r="Y48" s="1041"/>
      <c r="Z48" s="1041"/>
      <c r="AA48" s="1042"/>
    </row>
    <row r="49" spans="1:27" ht="12.75" customHeight="1">
      <c r="A49" s="1073"/>
      <c r="B49" s="1027" t="s">
        <v>491</v>
      </c>
      <c r="C49" s="1028"/>
      <c r="D49" s="1029"/>
      <c r="E49" s="145">
        <v>630</v>
      </c>
      <c r="F49" s="145"/>
      <c r="G49" s="1021" t="s">
        <v>501</v>
      </c>
      <c r="H49" s="1022"/>
      <c r="I49" s="1022"/>
      <c r="J49" s="1022"/>
      <c r="K49" s="1022"/>
      <c r="L49" s="1022"/>
      <c r="M49" s="1023"/>
      <c r="O49" s="1074"/>
      <c r="P49" s="1039" t="s">
        <v>10</v>
      </c>
      <c r="Q49" s="780"/>
      <c r="R49" s="781"/>
      <c r="S49" s="148">
        <f>SUM(S36:S48)</f>
        <v>5890</v>
      </c>
      <c r="T49" s="148">
        <f>SUM(T36:T48)</f>
        <v>0</v>
      </c>
      <c r="U49" s="1018"/>
      <c r="V49" s="1019"/>
      <c r="W49" s="1019"/>
      <c r="X49" s="1019"/>
      <c r="Y49" s="1019"/>
      <c r="Z49" s="1019"/>
      <c r="AA49" s="1020"/>
    </row>
    <row r="50" spans="1:27" ht="12.75" customHeight="1">
      <c r="A50" s="1073"/>
      <c r="B50" s="1027" t="s">
        <v>492</v>
      </c>
      <c r="C50" s="1028"/>
      <c r="D50" s="1029"/>
      <c r="E50" s="145">
        <v>690</v>
      </c>
      <c r="F50" s="145"/>
      <c r="G50" s="1040" t="s">
        <v>502</v>
      </c>
      <c r="H50" s="1041"/>
      <c r="I50" s="1041"/>
      <c r="J50" s="1041"/>
      <c r="K50" s="1041"/>
      <c r="L50" s="1041"/>
      <c r="M50" s="1042"/>
      <c r="O50" s="1072" t="s">
        <v>624</v>
      </c>
      <c r="P50" s="1036" t="s">
        <v>606</v>
      </c>
      <c r="Q50" s="1037"/>
      <c r="R50" s="1038"/>
      <c r="S50" s="147">
        <v>460</v>
      </c>
      <c r="T50" s="147"/>
      <c r="U50" s="1030" t="s">
        <v>615</v>
      </c>
      <c r="V50" s="1031"/>
      <c r="W50" s="1031"/>
      <c r="X50" s="1031"/>
      <c r="Y50" s="1031"/>
      <c r="Z50" s="1031"/>
      <c r="AA50" s="1032"/>
    </row>
    <row r="51" spans="1:27" ht="12.75" customHeight="1">
      <c r="A51" s="1074"/>
      <c r="B51" s="1039" t="s">
        <v>10</v>
      </c>
      <c r="C51" s="780"/>
      <c r="D51" s="1127"/>
      <c r="E51" s="148">
        <f>SUM(E41:E50)</f>
        <v>5290</v>
      </c>
      <c r="F51" s="160">
        <f>SUM(F41:F50)</f>
        <v>0</v>
      </c>
      <c r="G51" s="1018"/>
      <c r="H51" s="1019"/>
      <c r="I51" s="1019"/>
      <c r="J51" s="1019"/>
      <c r="K51" s="1019"/>
      <c r="L51" s="1019"/>
      <c r="M51" s="1020"/>
      <c r="O51" s="1073"/>
      <c r="P51" s="1027" t="s">
        <v>607</v>
      </c>
      <c r="Q51" s="1028"/>
      <c r="R51" s="1029"/>
      <c r="S51" s="145">
        <v>450</v>
      </c>
      <c r="T51" s="145"/>
      <c r="U51" s="1021" t="s">
        <v>616</v>
      </c>
      <c r="V51" s="1022"/>
      <c r="W51" s="1022"/>
      <c r="X51" s="1022"/>
      <c r="Y51" s="1022"/>
      <c r="Z51" s="1022"/>
      <c r="AA51" s="1023"/>
    </row>
    <row r="52" spans="1:27" ht="12.75" customHeight="1">
      <c r="A52" s="1072" t="s">
        <v>530</v>
      </c>
      <c r="B52" s="1036" t="s">
        <v>504</v>
      </c>
      <c r="C52" s="1037"/>
      <c r="D52" s="1038"/>
      <c r="E52" s="147">
        <v>450</v>
      </c>
      <c r="F52" s="147"/>
      <c r="G52" s="1030" t="s">
        <v>517</v>
      </c>
      <c r="H52" s="1031"/>
      <c r="I52" s="1031"/>
      <c r="J52" s="1031"/>
      <c r="K52" s="1031"/>
      <c r="L52" s="1031"/>
      <c r="M52" s="1032"/>
      <c r="O52" s="1073"/>
      <c r="P52" s="1027" t="s">
        <v>608</v>
      </c>
      <c r="Q52" s="1028"/>
      <c r="R52" s="1029"/>
      <c r="S52" s="145">
        <v>470</v>
      </c>
      <c r="T52" s="145"/>
      <c r="U52" s="1021" t="s">
        <v>617</v>
      </c>
      <c r="V52" s="1022"/>
      <c r="W52" s="1022"/>
      <c r="X52" s="1022"/>
      <c r="Y52" s="1022"/>
      <c r="Z52" s="1022"/>
      <c r="AA52" s="1023"/>
    </row>
    <row r="53" spans="1:27" ht="12.75" customHeight="1">
      <c r="A53" s="1073"/>
      <c r="B53" s="1027" t="s">
        <v>505</v>
      </c>
      <c r="C53" s="1028"/>
      <c r="D53" s="1029"/>
      <c r="E53" s="145">
        <v>850</v>
      </c>
      <c r="F53" s="145"/>
      <c r="G53" s="1021" t="s">
        <v>518</v>
      </c>
      <c r="H53" s="1022"/>
      <c r="I53" s="1022"/>
      <c r="J53" s="1022"/>
      <c r="K53" s="1022"/>
      <c r="L53" s="1022"/>
      <c r="M53" s="1023"/>
      <c r="O53" s="1073"/>
      <c r="P53" s="1027" t="s">
        <v>609</v>
      </c>
      <c r="Q53" s="1028"/>
      <c r="R53" s="1029"/>
      <c r="S53" s="145">
        <v>750</v>
      </c>
      <c r="T53" s="145"/>
      <c r="U53" s="1021" t="s">
        <v>618</v>
      </c>
      <c r="V53" s="1022"/>
      <c r="W53" s="1022"/>
      <c r="X53" s="1022"/>
      <c r="Y53" s="1022"/>
      <c r="Z53" s="1022"/>
      <c r="AA53" s="1023"/>
    </row>
    <row r="54" spans="1:27" ht="12.75" customHeight="1">
      <c r="A54" s="1073"/>
      <c r="B54" s="1027" t="s">
        <v>506</v>
      </c>
      <c r="C54" s="1028"/>
      <c r="D54" s="1029"/>
      <c r="E54" s="145">
        <v>730</v>
      </c>
      <c r="F54" s="145"/>
      <c r="G54" s="1021" t="s">
        <v>519</v>
      </c>
      <c r="H54" s="1022"/>
      <c r="I54" s="1022"/>
      <c r="J54" s="1022"/>
      <c r="K54" s="1022"/>
      <c r="L54" s="1022"/>
      <c r="M54" s="1023"/>
      <c r="O54" s="1073"/>
      <c r="P54" s="1027" t="s">
        <v>610</v>
      </c>
      <c r="Q54" s="1028"/>
      <c r="R54" s="1029"/>
      <c r="S54" s="145">
        <v>480</v>
      </c>
      <c r="T54" s="145"/>
      <c r="U54" s="1021" t="s">
        <v>619</v>
      </c>
      <c r="V54" s="1022"/>
      <c r="W54" s="1022"/>
      <c r="X54" s="1022"/>
      <c r="Y54" s="1022"/>
      <c r="Z54" s="1022"/>
      <c r="AA54" s="1023"/>
    </row>
    <row r="55" spans="1:27" ht="12.75" customHeight="1">
      <c r="A55" s="1073"/>
      <c r="B55" s="1027" t="s">
        <v>507</v>
      </c>
      <c r="C55" s="1028"/>
      <c r="D55" s="1029"/>
      <c r="E55" s="145">
        <v>490</v>
      </c>
      <c r="F55" s="145"/>
      <c r="G55" s="1021" t="s">
        <v>520</v>
      </c>
      <c r="H55" s="1022"/>
      <c r="I55" s="1022"/>
      <c r="J55" s="1022"/>
      <c r="K55" s="1022"/>
      <c r="L55" s="1022"/>
      <c r="M55" s="1023"/>
      <c r="O55" s="1073"/>
      <c r="P55" s="1027" t="s">
        <v>611</v>
      </c>
      <c r="Q55" s="1028"/>
      <c r="R55" s="1029"/>
      <c r="S55" s="145">
        <v>180</v>
      </c>
      <c r="T55" s="145"/>
      <c r="U55" s="1021" t="s">
        <v>620</v>
      </c>
      <c r="V55" s="1022"/>
      <c r="W55" s="1022"/>
      <c r="X55" s="1022"/>
      <c r="Y55" s="1022"/>
      <c r="Z55" s="1022"/>
      <c r="AA55" s="1023"/>
    </row>
    <row r="56" spans="1:27" ht="12.75" customHeight="1">
      <c r="A56" s="1073"/>
      <c r="B56" s="1027" t="s">
        <v>508</v>
      </c>
      <c r="C56" s="1028"/>
      <c r="D56" s="1029"/>
      <c r="E56" s="145">
        <v>800</v>
      </c>
      <c r="F56" s="145"/>
      <c r="G56" s="1021" t="s">
        <v>521</v>
      </c>
      <c r="H56" s="1022"/>
      <c r="I56" s="1022"/>
      <c r="J56" s="1022"/>
      <c r="K56" s="1022"/>
      <c r="L56" s="1022"/>
      <c r="M56" s="1023"/>
      <c r="O56" s="1073"/>
      <c r="P56" s="1027" t="s">
        <v>612</v>
      </c>
      <c r="Q56" s="1028"/>
      <c r="R56" s="1029"/>
      <c r="S56" s="145">
        <v>350</v>
      </c>
      <c r="T56" s="145"/>
      <c r="U56" s="1021" t="s">
        <v>621</v>
      </c>
      <c r="V56" s="1022"/>
      <c r="W56" s="1022"/>
      <c r="X56" s="1022"/>
      <c r="Y56" s="1022"/>
      <c r="Z56" s="1022"/>
      <c r="AA56" s="1023"/>
    </row>
    <row r="57" spans="1:27" ht="12.75" customHeight="1">
      <c r="A57" s="1073"/>
      <c r="B57" s="1027" t="s">
        <v>509</v>
      </c>
      <c r="C57" s="1028"/>
      <c r="D57" s="1029"/>
      <c r="E57" s="145">
        <v>310</v>
      </c>
      <c r="F57" s="145"/>
      <c r="G57" s="1021" t="s">
        <v>522</v>
      </c>
      <c r="H57" s="1022"/>
      <c r="I57" s="1022"/>
      <c r="J57" s="1022"/>
      <c r="K57" s="1022"/>
      <c r="L57" s="1022"/>
      <c r="M57" s="1023"/>
      <c r="O57" s="1073"/>
      <c r="P57" s="1027" t="s">
        <v>613</v>
      </c>
      <c r="Q57" s="1028"/>
      <c r="R57" s="1029"/>
      <c r="S57" s="145">
        <v>670</v>
      </c>
      <c r="T57" s="145"/>
      <c r="U57" s="1021" t="s">
        <v>622</v>
      </c>
      <c r="V57" s="1022"/>
      <c r="W57" s="1022"/>
      <c r="X57" s="1022"/>
      <c r="Y57" s="1022"/>
      <c r="Z57" s="1022"/>
      <c r="AA57" s="1023"/>
    </row>
    <row r="58" spans="1:27" ht="12.75" customHeight="1">
      <c r="A58" s="1074"/>
      <c r="B58" s="1024" t="s">
        <v>510</v>
      </c>
      <c r="C58" s="1025"/>
      <c r="D58" s="1026"/>
      <c r="E58" s="155">
        <v>530</v>
      </c>
      <c r="F58" s="155"/>
      <c r="G58" s="1040" t="s">
        <v>523</v>
      </c>
      <c r="H58" s="1041"/>
      <c r="I58" s="1041"/>
      <c r="J58" s="1041"/>
      <c r="K58" s="1041"/>
      <c r="L58" s="1041"/>
      <c r="M58" s="1042"/>
      <c r="O58" s="1073"/>
      <c r="P58" s="1104" t="s">
        <v>3132</v>
      </c>
      <c r="Q58" s="637"/>
      <c r="R58" s="638"/>
      <c r="S58" s="199">
        <v>740</v>
      </c>
      <c r="T58" s="199"/>
      <c r="U58" s="1095" t="s">
        <v>3134</v>
      </c>
      <c r="V58" s="1096"/>
      <c r="W58" s="1096"/>
      <c r="X58" s="1096"/>
      <c r="Y58" s="1096"/>
      <c r="Z58" s="1096"/>
      <c r="AA58" s="1097"/>
    </row>
    <row r="59" spans="1:27" ht="12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O59" s="1073"/>
      <c r="P59" s="1104" t="s">
        <v>3133</v>
      </c>
      <c r="Q59" s="637"/>
      <c r="R59" s="638"/>
      <c r="S59" s="199">
        <v>630</v>
      </c>
      <c r="T59" s="199"/>
      <c r="U59" s="1095" t="s">
        <v>3135</v>
      </c>
      <c r="V59" s="1096"/>
      <c r="W59" s="1096"/>
      <c r="X59" s="1096"/>
      <c r="Y59" s="1096"/>
      <c r="Z59" s="1096"/>
      <c r="AA59" s="1097"/>
    </row>
    <row r="60" spans="1:27" ht="12.75" customHeight="1"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O60" s="1073"/>
      <c r="P60" s="1027" t="s">
        <v>614</v>
      </c>
      <c r="Q60" s="1028"/>
      <c r="R60" s="1029"/>
      <c r="S60" s="166">
        <v>810</v>
      </c>
      <c r="T60" s="166"/>
      <c r="U60" s="1040" t="s">
        <v>623</v>
      </c>
      <c r="V60" s="1041"/>
      <c r="W60" s="1041"/>
      <c r="X60" s="1041"/>
      <c r="Y60" s="1041"/>
      <c r="Z60" s="1041"/>
      <c r="AA60" s="1042"/>
    </row>
    <row r="61" spans="1:27" ht="12.75" customHeight="1">
      <c r="O61" s="1074"/>
      <c r="P61" s="1039" t="s">
        <v>9</v>
      </c>
      <c r="Q61" s="780"/>
      <c r="R61" s="781"/>
      <c r="S61" s="148">
        <f>SUM(S50:S60)</f>
        <v>5990</v>
      </c>
      <c r="T61" s="148">
        <f>SUM(T50:T60)</f>
        <v>0</v>
      </c>
      <c r="U61" s="1033"/>
      <c r="V61" s="1034"/>
      <c r="W61" s="1034"/>
      <c r="X61" s="1034"/>
      <c r="Y61" s="1034"/>
      <c r="Z61" s="1034"/>
      <c r="AA61" s="1035"/>
    </row>
    <row r="62" spans="1:27" ht="12.75" customHeight="1"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75" customHeight="1">
      <c r="O63" s="1098" t="s">
        <v>603</v>
      </c>
      <c r="P63" s="1099"/>
      <c r="Q63" s="1099"/>
      <c r="R63" s="1100"/>
      <c r="S63" s="156">
        <f>SUM(E14,E29,E37,S12,S21,S35,E40,E51,S49,S61)</f>
        <v>51600</v>
      </c>
      <c r="T63" s="156">
        <f>SUM(F14,F29,F37,T12,T21,T35,F40,F51,T49,T61)</f>
        <v>0</v>
      </c>
      <c r="U63" s="19"/>
      <c r="V63" s="19"/>
      <c r="W63" s="19"/>
      <c r="X63" s="19"/>
      <c r="Y63" s="19"/>
      <c r="Z63" s="19"/>
      <c r="AA63" s="19"/>
    </row>
    <row r="64" spans="1:27" ht="12.75" customHeight="1"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ht="12.75" customHeight="1"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ht="12.75" customHeight="1">
      <c r="A66" s="292" t="s">
        <v>28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U66" s="19"/>
      <c r="V66" s="19"/>
      <c r="W66" s="19"/>
      <c r="X66" s="19"/>
      <c r="Y66" s="19"/>
      <c r="Z66" s="19"/>
      <c r="AA66" s="19"/>
    </row>
    <row r="67" spans="1:27" ht="12.75" customHeight="1">
      <c r="N67" s="271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</row>
    <row r="68" spans="1:27" ht="12.75" customHeight="1"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</row>
    <row r="69" spans="1:27" ht="12.75" customHeight="1"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1:27" ht="12.75" customHeight="1"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ht="12.75" customHeight="1"/>
    <row r="72" spans="1:27" ht="12.75" customHeight="1"/>
    <row r="73" spans="1:27" ht="12.75" customHeight="1"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248">
    <mergeCell ref="U47:AA47"/>
    <mergeCell ref="U45:AA45"/>
    <mergeCell ref="B44:D44"/>
    <mergeCell ref="P60:R60"/>
    <mergeCell ref="U60:AA60"/>
    <mergeCell ref="B21:D21"/>
    <mergeCell ref="B15:D15"/>
    <mergeCell ref="B19:D19"/>
    <mergeCell ref="B18:D18"/>
    <mergeCell ref="B16:D16"/>
    <mergeCell ref="B17:D17"/>
    <mergeCell ref="U19:AA19"/>
    <mergeCell ref="P21:R21"/>
    <mergeCell ref="P25:R25"/>
    <mergeCell ref="G35:M35"/>
    <mergeCell ref="G34:M34"/>
    <mergeCell ref="G28:M28"/>
    <mergeCell ref="G31:M31"/>
    <mergeCell ref="G30:M30"/>
    <mergeCell ref="P28:R28"/>
    <mergeCell ref="P23:R23"/>
    <mergeCell ref="U18:AA18"/>
    <mergeCell ref="G25:M25"/>
    <mergeCell ref="U27:AA27"/>
    <mergeCell ref="U58:AA58"/>
    <mergeCell ref="G50:M50"/>
    <mergeCell ref="G49:M49"/>
    <mergeCell ref="G38:M38"/>
    <mergeCell ref="G47:M47"/>
    <mergeCell ref="G45:M45"/>
    <mergeCell ref="G43:M43"/>
    <mergeCell ref="G40:M40"/>
    <mergeCell ref="G46:M46"/>
    <mergeCell ref="U48:AA48"/>
    <mergeCell ref="U44:AA44"/>
    <mergeCell ref="U46:AA46"/>
    <mergeCell ref="U49:AA49"/>
    <mergeCell ref="U41:AA41"/>
    <mergeCell ref="U42:AA42"/>
    <mergeCell ref="U43:AA43"/>
    <mergeCell ref="P39:R39"/>
    <mergeCell ref="P58:R58"/>
    <mergeCell ref="P46:R46"/>
    <mergeCell ref="G39:M39"/>
    <mergeCell ref="O36:O49"/>
    <mergeCell ref="G48:M48"/>
    <mergeCell ref="G37:M37"/>
    <mergeCell ref="P48:R48"/>
    <mergeCell ref="A15:A29"/>
    <mergeCell ref="A30:A37"/>
    <mergeCell ref="P47:R47"/>
    <mergeCell ref="P43:R43"/>
    <mergeCell ref="P49:R49"/>
    <mergeCell ref="P45:R45"/>
    <mergeCell ref="G20:M20"/>
    <mergeCell ref="B20:D20"/>
    <mergeCell ref="G29:M29"/>
    <mergeCell ref="G32:M32"/>
    <mergeCell ref="A38:A40"/>
    <mergeCell ref="G15:M15"/>
    <mergeCell ref="P16:R16"/>
    <mergeCell ref="G16:M16"/>
    <mergeCell ref="B22:D22"/>
    <mergeCell ref="B40:D40"/>
    <mergeCell ref="B36:D36"/>
    <mergeCell ref="B47:D47"/>
    <mergeCell ref="B46:D46"/>
    <mergeCell ref="B42:D42"/>
    <mergeCell ref="B41:D41"/>
    <mergeCell ref="B43:D43"/>
    <mergeCell ref="B45:D45"/>
    <mergeCell ref="B35:D35"/>
    <mergeCell ref="A1:C1"/>
    <mergeCell ref="B5:D5"/>
    <mergeCell ref="A2:C2"/>
    <mergeCell ref="A6:A14"/>
    <mergeCell ref="P12:R12"/>
    <mergeCell ref="A3:C3"/>
    <mergeCell ref="B8:D8"/>
    <mergeCell ref="P10:R10"/>
    <mergeCell ref="B14:D14"/>
    <mergeCell ref="B13:D13"/>
    <mergeCell ref="B11:D11"/>
    <mergeCell ref="B12:D12"/>
    <mergeCell ref="G12:M12"/>
    <mergeCell ref="B10:D10"/>
    <mergeCell ref="G10:M10"/>
    <mergeCell ref="P13:R13"/>
    <mergeCell ref="B7:D7"/>
    <mergeCell ref="P7:R7"/>
    <mergeCell ref="G9:M9"/>
    <mergeCell ref="B9:D9"/>
    <mergeCell ref="P11:R11"/>
    <mergeCell ref="B6:D6"/>
    <mergeCell ref="P8:R8"/>
    <mergeCell ref="P6:R6"/>
    <mergeCell ref="Y1:AA1"/>
    <mergeCell ref="D3:S3"/>
    <mergeCell ref="U4:V4"/>
    <mergeCell ref="G5:M5"/>
    <mergeCell ref="D2:E2"/>
    <mergeCell ref="P2:Q2"/>
    <mergeCell ref="P5:R5"/>
    <mergeCell ref="U2:AA2"/>
    <mergeCell ref="U3:Z3"/>
    <mergeCell ref="D1:X1"/>
    <mergeCell ref="F2:G2"/>
    <mergeCell ref="J2:M2"/>
    <mergeCell ref="X4:Z4"/>
    <mergeCell ref="U5:AA5"/>
    <mergeCell ref="U11:AA11"/>
    <mergeCell ref="O6:O12"/>
    <mergeCell ref="U14:AA14"/>
    <mergeCell ref="U7:AA7"/>
    <mergeCell ref="G7:M7"/>
    <mergeCell ref="U8:AA8"/>
    <mergeCell ref="U6:AA6"/>
    <mergeCell ref="G6:M6"/>
    <mergeCell ref="G14:M14"/>
    <mergeCell ref="G11:M11"/>
    <mergeCell ref="G13:M13"/>
    <mergeCell ref="U9:AA9"/>
    <mergeCell ref="P9:R9"/>
    <mergeCell ref="U10:AA10"/>
    <mergeCell ref="U12:AA12"/>
    <mergeCell ref="U20:AA20"/>
    <mergeCell ref="U21:AA21"/>
    <mergeCell ref="U22:AA22"/>
    <mergeCell ref="G21:M21"/>
    <mergeCell ref="O13:O21"/>
    <mergeCell ref="G26:M26"/>
    <mergeCell ref="G22:M22"/>
    <mergeCell ref="G24:M24"/>
    <mergeCell ref="P19:R19"/>
    <mergeCell ref="P24:R24"/>
    <mergeCell ref="P20:R20"/>
    <mergeCell ref="P22:R22"/>
    <mergeCell ref="U17:AA17"/>
    <mergeCell ref="U16:AA16"/>
    <mergeCell ref="G23:M23"/>
    <mergeCell ref="G17:M17"/>
    <mergeCell ref="U13:AA13"/>
    <mergeCell ref="U15:AA15"/>
    <mergeCell ref="P15:R15"/>
    <mergeCell ref="P14:R14"/>
    <mergeCell ref="P18:R18"/>
    <mergeCell ref="P17:R17"/>
    <mergeCell ref="U24:AA24"/>
    <mergeCell ref="U23:AA23"/>
    <mergeCell ref="P41:R41"/>
    <mergeCell ref="G44:M44"/>
    <mergeCell ref="O22:O35"/>
    <mergeCell ref="P31:R31"/>
    <mergeCell ref="G8:M8"/>
    <mergeCell ref="P26:R26"/>
    <mergeCell ref="G36:M36"/>
    <mergeCell ref="B28:D28"/>
    <mergeCell ref="B23:D23"/>
    <mergeCell ref="B30:D30"/>
    <mergeCell ref="B33:D33"/>
    <mergeCell ref="B34:D34"/>
    <mergeCell ref="B31:D31"/>
    <mergeCell ref="B32:D32"/>
    <mergeCell ref="B27:D27"/>
    <mergeCell ref="B25:D25"/>
    <mergeCell ref="B26:D26"/>
    <mergeCell ref="B24:D24"/>
    <mergeCell ref="B29:D29"/>
    <mergeCell ref="B39:D39"/>
    <mergeCell ref="G27:M27"/>
    <mergeCell ref="G19:M19"/>
    <mergeCell ref="G18:M18"/>
    <mergeCell ref="P27:R27"/>
    <mergeCell ref="P29:R29"/>
    <mergeCell ref="P30:R30"/>
    <mergeCell ref="U32:AA32"/>
    <mergeCell ref="U33:AA33"/>
    <mergeCell ref="U29:AA29"/>
    <mergeCell ref="U31:AA31"/>
    <mergeCell ref="U30:AA30"/>
    <mergeCell ref="P35:R35"/>
    <mergeCell ref="U25:AA25"/>
    <mergeCell ref="U28:AA28"/>
    <mergeCell ref="P33:R33"/>
    <mergeCell ref="P32:R32"/>
    <mergeCell ref="U26:AA26"/>
    <mergeCell ref="A52:A58"/>
    <mergeCell ref="U53:AA53"/>
    <mergeCell ref="A41:A51"/>
    <mergeCell ref="U34:AA34"/>
    <mergeCell ref="U40:AA40"/>
    <mergeCell ref="P40:R40"/>
    <mergeCell ref="U39:AA39"/>
    <mergeCell ref="U37:AA37"/>
    <mergeCell ref="U38:AA38"/>
    <mergeCell ref="U36:AA36"/>
    <mergeCell ref="P37:R37"/>
    <mergeCell ref="P34:R34"/>
    <mergeCell ref="P38:R38"/>
    <mergeCell ref="B38:D38"/>
    <mergeCell ref="B37:D37"/>
    <mergeCell ref="U51:AA51"/>
    <mergeCell ref="P42:R42"/>
    <mergeCell ref="P44:R44"/>
    <mergeCell ref="U56:AA56"/>
    <mergeCell ref="U57:AA57"/>
    <mergeCell ref="U54:AA54"/>
    <mergeCell ref="U55:AA55"/>
    <mergeCell ref="U35:AA35"/>
    <mergeCell ref="B55:D55"/>
    <mergeCell ref="O63:R63"/>
    <mergeCell ref="P61:R61"/>
    <mergeCell ref="B56:D56"/>
    <mergeCell ref="G56:M56"/>
    <mergeCell ref="B57:D57"/>
    <mergeCell ref="G57:M57"/>
    <mergeCell ref="B54:D54"/>
    <mergeCell ref="P57:R57"/>
    <mergeCell ref="P54:R54"/>
    <mergeCell ref="P55:R55"/>
    <mergeCell ref="B58:D58"/>
    <mergeCell ref="G58:M58"/>
    <mergeCell ref="P59:R59"/>
    <mergeCell ref="G55:M55"/>
    <mergeCell ref="U59:AA59"/>
    <mergeCell ref="O50:O61"/>
    <mergeCell ref="U50:AA50"/>
    <mergeCell ref="B51:D51"/>
    <mergeCell ref="U52:AA52"/>
    <mergeCell ref="U61:AA61"/>
    <mergeCell ref="P56:R56"/>
    <mergeCell ref="G33:M33"/>
    <mergeCell ref="G54:M54"/>
    <mergeCell ref="P36:R36"/>
    <mergeCell ref="B52:D52"/>
    <mergeCell ref="P50:R50"/>
    <mergeCell ref="P53:R53"/>
    <mergeCell ref="P51:R51"/>
    <mergeCell ref="P52:R52"/>
    <mergeCell ref="G52:M52"/>
    <mergeCell ref="B53:D53"/>
    <mergeCell ref="G53:M53"/>
    <mergeCell ref="G51:M51"/>
    <mergeCell ref="B50:D50"/>
    <mergeCell ref="B49:D49"/>
    <mergeCell ref="B48:D48"/>
    <mergeCell ref="G42:M42"/>
    <mergeCell ref="G41:M41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7"/>
  </sheetPr>
  <dimension ref="A1:AE94"/>
  <sheetViews>
    <sheetView showZeros="0" zoomScaleNormal="100" zoomScaleSheetLayoutView="65" workbookViewId="0">
      <selection activeCell="E33" sqref="E33"/>
    </sheetView>
  </sheetViews>
  <sheetFormatPr defaultRowHeight="11.25"/>
  <cols>
    <col min="1" max="4" width="3.125" style="6" customWidth="1"/>
    <col min="5" max="6" width="5.625" style="6" customWidth="1"/>
    <col min="7" max="18" width="3.125" style="6" customWidth="1"/>
    <col min="19" max="20" width="5.875" style="6" customWidth="1"/>
    <col min="21" max="62" width="3.125" style="6" customWidth="1"/>
    <col min="63" max="16384" width="9" style="6"/>
  </cols>
  <sheetData>
    <row r="1" spans="1:27" s="1" customFormat="1" ht="18.75" customHeight="1">
      <c r="A1" s="757" t="s">
        <v>604</v>
      </c>
      <c r="B1" s="758"/>
      <c r="C1" s="758"/>
      <c r="D1" s="1079" t="s">
        <v>11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20" t="str">
        <f>集計表!AC1</f>
        <v>2020/6</v>
      </c>
      <c r="Z1" s="1111"/>
      <c r="AA1" s="1112"/>
    </row>
    <row r="2" spans="1:27" ht="18.75" customHeight="1">
      <c r="A2" s="722" t="s">
        <v>56</v>
      </c>
      <c r="B2" s="759"/>
      <c r="C2" s="723"/>
      <c r="D2" s="768">
        <f>集計表!D2</f>
        <v>2020</v>
      </c>
      <c r="E2" s="768"/>
      <c r="F2" s="1047">
        <f>集計表!F2</f>
        <v>43985</v>
      </c>
      <c r="G2" s="1047"/>
      <c r="H2" s="209" t="str">
        <f>集計表!J2</f>
        <v>（水）</v>
      </c>
      <c r="I2" s="2" t="s">
        <v>13</v>
      </c>
      <c r="J2" s="1048">
        <f>集計表!L2</f>
        <v>43987</v>
      </c>
      <c r="K2" s="1113"/>
      <c r="L2" s="1113"/>
      <c r="M2" s="1113"/>
      <c r="N2" s="203" t="str">
        <f>集計表!P2</f>
        <v>（金）</v>
      </c>
      <c r="O2" s="3" t="s">
        <v>14</v>
      </c>
      <c r="P2" s="1057">
        <f>SUM(申込書!C6)</f>
        <v>43988</v>
      </c>
      <c r="Q2" s="1057"/>
      <c r="R2" s="4" t="s">
        <v>18</v>
      </c>
      <c r="S2" s="5" t="s">
        <v>19</v>
      </c>
      <c r="T2" s="187" t="s">
        <v>2549</v>
      </c>
      <c r="U2" s="1058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54</v>
      </c>
      <c r="B3" s="761"/>
      <c r="C3" s="762"/>
      <c r="D3" s="1053">
        <f>集計表!D3</f>
        <v>0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5"/>
      <c r="T3" s="159"/>
      <c r="U3" s="1046">
        <f>SUM(集計表!N133+集計表!N251)</f>
        <v>0</v>
      </c>
      <c r="V3" s="1046"/>
      <c r="W3" s="1046"/>
      <c r="X3" s="1046"/>
      <c r="Y3" s="1046"/>
      <c r="Z3" s="1046"/>
      <c r="AA3" s="7" t="s">
        <v>59</v>
      </c>
    </row>
    <row r="4" spans="1:27" ht="18.75" customHeight="1">
      <c r="U4" s="1019" t="s">
        <v>6</v>
      </c>
      <c r="V4" s="1019"/>
      <c r="W4" s="20" t="s">
        <v>21</v>
      </c>
      <c r="X4" s="1114">
        <f>SUM(T40)</f>
        <v>0</v>
      </c>
      <c r="Y4" s="1019"/>
      <c r="Z4" s="1019"/>
      <c r="AA4" s="6" t="s">
        <v>22</v>
      </c>
    </row>
    <row r="5" spans="1:27" ht="12.75" customHeight="1">
      <c r="A5" s="21"/>
      <c r="B5" s="1049" t="s">
        <v>23</v>
      </c>
      <c r="C5" s="1050"/>
      <c r="D5" s="1050"/>
      <c r="E5" s="162" t="s">
        <v>7</v>
      </c>
      <c r="F5" s="161" t="s">
        <v>8</v>
      </c>
      <c r="G5" s="1050" t="s">
        <v>24</v>
      </c>
      <c r="H5" s="1050"/>
      <c r="I5" s="1050"/>
      <c r="J5" s="1050"/>
      <c r="K5" s="1050"/>
      <c r="L5" s="1050"/>
      <c r="M5" s="1061"/>
      <c r="O5" s="22"/>
      <c r="P5" s="1049" t="s">
        <v>23</v>
      </c>
      <c r="Q5" s="1050"/>
      <c r="R5" s="1050"/>
      <c r="S5" s="162" t="s">
        <v>7</v>
      </c>
      <c r="T5" s="161" t="s">
        <v>8</v>
      </c>
      <c r="U5" s="1050" t="s">
        <v>24</v>
      </c>
      <c r="V5" s="1050"/>
      <c r="W5" s="1050"/>
      <c r="X5" s="1050"/>
      <c r="Y5" s="1050"/>
      <c r="Z5" s="1050"/>
      <c r="AA5" s="1061"/>
    </row>
    <row r="6" spans="1:27" ht="12.75" customHeight="1">
      <c r="A6" s="1072" t="s">
        <v>666</v>
      </c>
      <c r="B6" s="1027" t="s">
        <v>625</v>
      </c>
      <c r="C6" s="1028"/>
      <c r="D6" s="1029"/>
      <c r="E6" s="147">
        <v>430</v>
      </c>
      <c r="F6" s="147"/>
      <c r="G6" s="1030" t="s">
        <v>635</v>
      </c>
      <c r="H6" s="1031"/>
      <c r="I6" s="1031"/>
      <c r="J6" s="1031"/>
      <c r="K6" s="1031"/>
      <c r="L6" s="1031"/>
      <c r="M6" s="1032"/>
      <c r="O6" s="1072" t="s">
        <v>754</v>
      </c>
      <c r="P6" s="1036" t="s">
        <v>727</v>
      </c>
      <c r="Q6" s="1037"/>
      <c r="R6" s="1038"/>
      <c r="S6" s="147">
        <v>390</v>
      </c>
      <c r="T6" s="147"/>
      <c r="U6" s="1030" t="s">
        <v>740</v>
      </c>
      <c r="V6" s="1031"/>
      <c r="W6" s="1031"/>
      <c r="X6" s="1031"/>
      <c r="Y6" s="1031"/>
      <c r="Z6" s="1031"/>
      <c r="AA6" s="1032"/>
    </row>
    <row r="7" spans="1:27" ht="12.75" customHeight="1">
      <c r="A7" s="1073"/>
      <c r="B7" s="1027" t="s">
        <v>626</v>
      </c>
      <c r="C7" s="1028"/>
      <c r="D7" s="1029"/>
      <c r="E7" s="145">
        <v>480</v>
      </c>
      <c r="F7" s="145"/>
      <c r="G7" s="1021" t="s">
        <v>636</v>
      </c>
      <c r="H7" s="1022"/>
      <c r="I7" s="1022"/>
      <c r="J7" s="1022"/>
      <c r="K7" s="1022"/>
      <c r="L7" s="1022"/>
      <c r="M7" s="1023"/>
      <c r="O7" s="1073"/>
      <c r="P7" s="1027" t="s">
        <v>728</v>
      </c>
      <c r="Q7" s="1028"/>
      <c r="R7" s="1029"/>
      <c r="S7" s="145">
        <v>370</v>
      </c>
      <c r="T7" s="145"/>
      <c r="U7" s="1021" t="s">
        <v>741</v>
      </c>
      <c r="V7" s="1022"/>
      <c r="W7" s="1022"/>
      <c r="X7" s="1022"/>
      <c r="Y7" s="1022"/>
      <c r="Z7" s="1022"/>
      <c r="AA7" s="1023"/>
    </row>
    <row r="8" spans="1:27" ht="12.75" customHeight="1">
      <c r="A8" s="1073"/>
      <c r="B8" s="1027" t="s">
        <v>627</v>
      </c>
      <c r="C8" s="1028"/>
      <c r="D8" s="1029"/>
      <c r="E8" s="145">
        <v>550</v>
      </c>
      <c r="F8" s="145"/>
      <c r="G8" s="1021" t="s">
        <v>637</v>
      </c>
      <c r="H8" s="1022"/>
      <c r="I8" s="1022"/>
      <c r="J8" s="1022"/>
      <c r="K8" s="1022"/>
      <c r="L8" s="1022"/>
      <c r="M8" s="1023"/>
      <c r="O8" s="1073"/>
      <c r="P8" s="1027" t="s">
        <v>729</v>
      </c>
      <c r="Q8" s="1028"/>
      <c r="R8" s="1029"/>
      <c r="S8" s="145">
        <v>260</v>
      </c>
      <c r="T8" s="145"/>
      <c r="U8" s="1021" t="s">
        <v>742</v>
      </c>
      <c r="V8" s="1022"/>
      <c r="W8" s="1022"/>
      <c r="X8" s="1022"/>
      <c r="Y8" s="1022"/>
      <c r="Z8" s="1022"/>
      <c r="AA8" s="1023"/>
    </row>
    <row r="9" spans="1:27" ht="12.75" customHeight="1">
      <c r="A9" s="1073"/>
      <c r="B9" s="1027" t="s">
        <v>628</v>
      </c>
      <c r="C9" s="1028"/>
      <c r="D9" s="1029"/>
      <c r="E9" s="145">
        <v>490</v>
      </c>
      <c r="F9" s="145"/>
      <c r="G9" s="1021" t="s">
        <v>638</v>
      </c>
      <c r="H9" s="1022"/>
      <c r="I9" s="1022"/>
      <c r="J9" s="1022"/>
      <c r="K9" s="1022"/>
      <c r="L9" s="1022"/>
      <c r="M9" s="1023"/>
      <c r="O9" s="1073"/>
      <c r="P9" s="1027" t="s">
        <v>739</v>
      </c>
      <c r="Q9" s="1028"/>
      <c r="R9" s="1029"/>
      <c r="S9" s="145">
        <v>310</v>
      </c>
      <c r="T9" s="145"/>
      <c r="U9" s="1021" t="s">
        <v>743</v>
      </c>
      <c r="V9" s="1022"/>
      <c r="W9" s="1022"/>
      <c r="X9" s="1022"/>
      <c r="Y9" s="1022"/>
      <c r="Z9" s="1022"/>
      <c r="AA9" s="1023"/>
    </row>
    <row r="10" spans="1:27" ht="12.75" customHeight="1">
      <c r="A10" s="1073"/>
      <c r="B10" s="1027" t="s">
        <v>629</v>
      </c>
      <c r="C10" s="1028"/>
      <c r="D10" s="1029"/>
      <c r="E10" s="145">
        <v>400</v>
      </c>
      <c r="F10" s="145"/>
      <c r="G10" s="1021" t="s">
        <v>639</v>
      </c>
      <c r="H10" s="1022"/>
      <c r="I10" s="1022"/>
      <c r="J10" s="1022"/>
      <c r="K10" s="1022"/>
      <c r="L10" s="1022"/>
      <c r="M10" s="1023"/>
      <c r="O10" s="1073"/>
      <c r="P10" s="1027" t="s">
        <v>730</v>
      </c>
      <c r="Q10" s="1028"/>
      <c r="R10" s="1029"/>
      <c r="S10" s="145">
        <v>580</v>
      </c>
      <c r="T10" s="145"/>
      <c r="U10" s="1021" t="s">
        <v>744</v>
      </c>
      <c r="V10" s="1022"/>
      <c r="W10" s="1022"/>
      <c r="X10" s="1022"/>
      <c r="Y10" s="1022"/>
      <c r="Z10" s="1022"/>
      <c r="AA10" s="1023"/>
    </row>
    <row r="11" spans="1:27" ht="12.75" customHeight="1">
      <c r="A11" s="1073"/>
      <c r="B11" s="1027" t="s">
        <v>630</v>
      </c>
      <c r="C11" s="1028"/>
      <c r="D11" s="1029"/>
      <c r="E11" s="145">
        <v>420</v>
      </c>
      <c r="F11" s="145"/>
      <c r="G11" s="1021" t="s">
        <v>640</v>
      </c>
      <c r="H11" s="1022"/>
      <c r="I11" s="1022"/>
      <c r="J11" s="1022"/>
      <c r="K11" s="1022"/>
      <c r="L11" s="1022"/>
      <c r="M11" s="1023"/>
      <c r="O11" s="1073"/>
      <c r="P11" s="23" t="s">
        <v>731</v>
      </c>
      <c r="Q11" s="24"/>
      <c r="R11" s="25"/>
      <c r="S11" s="145">
        <v>440</v>
      </c>
      <c r="T11" s="145"/>
      <c r="U11" s="1021" t="s">
        <v>745</v>
      </c>
      <c r="V11" s="1022"/>
      <c r="W11" s="1022"/>
      <c r="X11" s="1022"/>
      <c r="Y11" s="1022"/>
      <c r="Z11" s="1022"/>
      <c r="AA11" s="1023"/>
    </row>
    <row r="12" spans="1:27" ht="12.75" customHeight="1">
      <c r="A12" s="1073"/>
      <c r="B12" s="1027" t="s">
        <v>631</v>
      </c>
      <c r="C12" s="1028"/>
      <c r="D12" s="1029"/>
      <c r="E12" s="145">
        <v>490</v>
      </c>
      <c r="F12" s="145"/>
      <c r="G12" s="1021" t="s">
        <v>641</v>
      </c>
      <c r="H12" s="1022"/>
      <c r="I12" s="1022"/>
      <c r="J12" s="1022"/>
      <c r="K12" s="1022"/>
      <c r="L12" s="1022"/>
      <c r="M12" s="1023"/>
      <c r="O12" s="1073"/>
      <c r="P12" s="54" t="s">
        <v>732</v>
      </c>
      <c r="Q12" s="274"/>
      <c r="R12" s="275"/>
      <c r="S12" s="241">
        <v>670</v>
      </c>
      <c r="T12" s="241"/>
      <c r="U12" s="1108" t="s">
        <v>746</v>
      </c>
      <c r="V12" s="1109"/>
      <c r="W12" s="1109"/>
      <c r="X12" s="1109"/>
      <c r="Y12" s="1109"/>
      <c r="Z12" s="1109"/>
      <c r="AA12" s="1110"/>
    </row>
    <row r="13" spans="1:27" ht="12.75" customHeight="1">
      <c r="A13" s="1073"/>
      <c r="B13" s="1027" t="s">
        <v>632</v>
      </c>
      <c r="C13" s="1028"/>
      <c r="D13" s="1029"/>
      <c r="E13" s="145">
        <v>730</v>
      </c>
      <c r="F13" s="145"/>
      <c r="G13" s="1021" t="s">
        <v>642</v>
      </c>
      <c r="H13" s="1022"/>
      <c r="I13" s="1022"/>
      <c r="J13" s="1022"/>
      <c r="K13" s="1022"/>
      <c r="L13" s="1022"/>
      <c r="M13" s="1023"/>
      <c r="O13" s="1073"/>
      <c r="P13" s="23" t="s">
        <v>733</v>
      </c>
      <c r="Q13" s="272"/>
      <c r="R13" s="273"/>
      <c r="S13" s="145">
        <v>510</v>
      </c>
      <c r="T13" s="145"/>
      <c r="U13" s="1021" t="s">
        <v>747</v>
      </c>
      <c r="V13" s="1022"/>
      <c r="W13" s="1022"/>
      <c r="X13" s="1022"/>
      <c r="Y13" s="1022"/>
      <c r="Z13" s="1022"/>
      <c r="AA13" s="1023"/>
    </row>
    <row r="14" spans="1:27" ht="12.75" customHeight="1">
      <c r="A14" s="1073"/>
      <c r="B14" s="1027" t="s">
        <v>633</v>
      </c>
      <c r="C14" s="1028"/>
      <c r="D14" s="1029"/>
      <c r="E14" s="145">
        <v>320</v>
      </c>
      <c r="F14" s="145"/>
      <c r="G14" s="1021" t="s">
        <v>643</v>
      </c>
      <c r="H14" s="1022"/>
      <c r="I14" s="1022"/>
      <c r="J14" s="1022"/>
      <c r="K14" s="1022"/>
      <c r="L14" s="1022"/>
      <c r="M14" s="1023"/>
      <c r="O14" s="1073"/>
      <c r="P14" s="23" t="s">
        <v>734</v>
      </c>
      <c r="Q14" s="24"/>
      <c r="R14" s="25"/>
      <c r="S14" s="145">
        <v>350</v>
      </c>
      <c r="T14" s="145"/>
      <c r="U14" s="1021" t="s">
        <v>748</v>
      </c>
      <c r="V14" s="1022"/>
      <c r="W14" s="1022"/>
      <c r="X14" s="1022"/>
      <c r="Y14" s="1022"/>
      <c r="Z14" s="1022"/>
      <c r="AA14" s="1023"/>
    </row>
    <row r="15" spans="1:27" ht="12.75" customHeight="1">
      <c r="A15" s="1073"/>
      <c r="B15" s="1024" t="s">
        <v>634</v>
      </c>
      <c r="C15" s="1025"/>
      <c r="D15" s="1026"/>
      <c r="E15" s="145">
        <v>580</v>
      </c>
      <c r="F15" s="145"/>
      <c r="G15" s="1040" t="s">
        <v>644</v>
      </c>
      <c r="H15" s="1041"/>
      <c r="I15" s="1041"/>
      <c r="J15" s="1041"/>
      <c r="K15" s="1041"/>
      <c r="L15" s="1041"/>
      <c r="M15" s="1042"/>
      <c r="O15" s="1073"/>
      <c r="P15" s="23" t="s">
        <v>735</v>
      </c>
      <c r="Q15" s="24"/>
      <c r="R15" s="25"/>
      <c r="S15" s="145">
        <v>480</v>
      </c>
      <c r="T15" s="145"/>
      <c r="U15" s="1021" t="s">
        <v>749</v>
      </c>
      <c r="V15" s="1022"/>
      <c r="W15" s="1022"/>
      <c r="X15" s="1022"/>
      <c r="Y15" s="1022"/>
      <c r="Z15" s="1022"/>
      <c r="AA15" s="1023"/>
    </row>
    <row r="16" spans="1:27" ht="12.75" customHeight="1">
      <c r="A16" s="1074"/>
      <c r="B16" s="1039" t="s">
        <v>10</v>
      </c>
      <c r="C16" s="780"/>
      <c r="D16" s="781"/>
      <c r="E16" s="148">
        <f>SUM(E6:E15)</f>
        <v>4890</v>
      </c>
      <c r="F16" s="148">
        <f>SUM(F6:F15)</f>
        <v>0</v>
      </c>
      <c r="G16" s="1018"/>
      <c r="H16" s="1019"/>
      <c r="I16" s="1019"/>
      <c r="J16" s="1019"/>
      <c r="K16" s="1019"/>
      <c r="L16" s="1019"/>
      <c r="M16" s="1020"/>
      <c r="O16" s="1073"/>
      <c r="P16" s="23" t="s">
        <v>736</v>
      </c>
      <c r="Q16" s="24"/>
      <c r="R16" s="25"/>
      <c r="S16" s="145">
        <v>370</v>
      </c>
      <c r="T16" s="145"/>
      <c r="U16" s="1021" t="s">
        <v>750</v>
      </c>
      <c r="V16" s="1022"/>
      <c r="W16" s="1022"/>
      <c r="X16" s="1022"/>
      <c r="Y16" s="1022"/>
      <c r="Z16" s="1022"/>
      <c r="AA16" s="1023"/>
    </row>
    <row r="17" spans="1:27" ht="12.75" customHeight="1">
      <c r="A17" s="1072" t="s">
        <v>668</v>
      </c>
      <c r="B17" s="1036" t="s">
        <v>645</v>
      </c>
      <c r="C17" s="1037"/>
      <c r="D17" s="1038"/>
      <c r="E17" s="147">
        <v>790</v>
      </c>
      <c r="F17" s="147"/>
      <c r="G17" s="1030" t="s">
        <v>655</v>
      </c>
      <c r="H17" s="1031"/>
      <c r="I17" s="1031"/>
      <c r="J17" s="1031"/>
      <c r="K17" s="1031"/>
      <c r="L17" s="1031"/>
      <c r="M17" s="1032"/>
      <c r="O17" s="1073"/>
      <c r="P17" s="23" t="s">
        <v>737</v>
      </c>
      <c r="Q17" s="24"/>
      <c r="R17" s="25"/>
      <c r="S17" s="145">
        <v>390</v>
      </c>
      <c r="T17" s="145"/>
      <c r="U17" s="1021" t="s">
        <v>751</v>
      </c>
      <c r="V17" s="1022"/>
      <c r="W17" s="1022"/>
      <c r="X17" s="1022"/>
      <c r="Y17" s="1022"/>
      <c r="Z17" s="1022"/>
      <c r="AA17" s="1023"/>
    </row>
    <row r="18" spans="1:27" ht="12.75" customHeight="1">
      <c r="A18" s="1073"/>
      <c r="B18" s="1027" t="s">
        <v>646</v>
      </c>
      <c r="C18" s="1028"/>
      <c r="D18" s="1029"/>
      <c r="E18" s="145">
        <v>650</v>
      </c>
      <c r="F18" s="145"/>
      <c r="G18" s="1021" t="s">
        <v>656</v>
      </c>
      <c r="H18" s="1022"/>
      <c r="I18" s="1022"/>
      <c r="J18" s="1022"/>
      <c r="K18" s="1022"/>
      <c r="L18" s="1022"/>
      <c r="M18" s="1023"/>
      <c r="O18" s="1073"/>
      <c r="P18" s="23" t="s">
        <v>738</v>
      </c>
      <c r="Q18" s="24"/>
      <c r="R18" s="25"/>
      <c r="S18" s="145">
        <v>570</v>
      </c>
      <c r="T18" s="145"/>
      <c r="U18" s="1021" t="s">
        <v>752</v>
      </c>
      <c r="V18" s="1022"/>
      <c r="W18" s="1022"/>
      <c r="X18" s="1022"/>
      <c r="Y18" s="1022"/>
      <c r="Z18" s="1022"/>
      <c r="AA18" s="1023"/>
    </row>
    <row r="19" spans="1:27" ht="12.75" customHeight="1">
      <c r="A19" s="1073"/>
      <c r="B19" s="1027" t="s">
        <v>647</v>
      </c>
      <c r="C19" s="1028"/>
      <c r="D19" s="1029"/>
      <c r="E19" s="145">
        <v>460</v>
      </c>
      <c r="F19" s="145"/>
      <c r="G19" s="1021" t="s">
        <v>657</v>
      </c>
      <c r="H19" s="1022"/>
      <c r="I19" s="1022"/>
      <c r="J19" s="1022"/>
      <c r="K19" s="1022"/>
      <c r="L19" s="1022"/>
      <c r="M19" s="1023"/>
      <c r="O19" s="1074"/>
      <c r="P19" s="1039" t="s">
        <v>10</v>
      </c>
      <c r="Q19" s="780"/>
      <c r="R19" s="781"/>
      <c r="S19" s="148">
        <f>SUM(S13:S18,S6:S12)</f>
        <v>5690</v>
      </c>
      <c r="T19" s="148">
        <f>SUM(T13:T18,T6:T12)</f>
        <v>0</v>
      </c>
      <c r="U19" s="1018"/>
      <c r="V19" s="1019"/>
      <c r="W19" s="1019"/>
      <c r="X19" s="1019"/>
      <c r="Y19" s="1019"/>
      <c r="Z19" s="1019"/>
      <c r="AA19" s="1020"/>
    </row>
    <row r="20" spans="1:27" ht="12.75" customHeight="1">
      <c r="A20" s="1073"/>
      <c r="B20" s="1027" t="s">
        <v>648</v>
      </c>
      <c r="C20" s="1028"/>
      <c r="D20" s="1029"/>
      <c r="E20" s="145">
        <v>410</v>
      </c>
      <c r="F20" s="145"/>
      <c r="G20" s="1021" t="s">
        <v>658</v>
      </c>
      <c r="H20" s="1022"/>
      <c r="I20" s="1022"/>
      <c r="J20" s="1022"/>
      <c r="K20" s="1022"/>
      <c r="L20" s="1022"/>
      <c r="M20" s="1023"/>
      <c r="O20" s="1072" t="s">
        <v>819</v>
      </c>
      <c r="P20" s="1036" t="s">
        <v>809</v>
      </c>
      <c r="Q20" s="1037"/>
      <c r="R20" s="1038"/>
      <c r="S20" s="147">
        <v>560</v>
      </c>
      <c r="T20" s="147"/>
      <c r="U20" s="1142" t="s">
        <v>755</v>
      </c>
      <c r="V20" s="1143"/>
      <c r="W20" s="1143"/>
      <c r="X20" s="1143"/>
      <c r="Y20" s="1143"/>
      <c r="Z20" s="1143"/>
      <c r="AA20" s="1144"/>
    </row>
    <row r="21" spans="1:27" ht="12.75" customHeight="1">
      <c r="A21" s="1073"/>
      <c r="B21" s="1027" t="s">
        <v>649</v>
      </c>
      <c r="C21" s="1028"/>
      <c r="D21" s="1029"/>
      <c r="E21" s="145">
        <v>460</v>
      </c>
      <c r="F21" s="145"/>
      <c r="G21" s="1021" t="s">
        <v>659</v>
      </c>
      <c r="H21" s="1022"/>
      <c r="I21" s="1022"/>
      <c r="J21" s="1022"/>
      <c r="K21" s="1022"/>
      <c r="L21" s="1022"/>
      <c r="M21" s="1023"/>
      <c r="O21" s="1073"/>
      <c r="P21" s="1027" t="s">
        <v>810</v>
      </c>
      <c r="Q21" s="1028"/>
      <c r="R21" s="1029"/>
      <c r="S21" s="145">
        <v>720</v>
      </c>
      <c r="T21" s="145"/>
      <c r="U21" s="1145" t="s">
        <v>756</v>
      </c>
      <c r="V21" s="1146"/>
      <c r="W21" s="1146"/>
      <c r="X21" s="1146"/>
      <c r="Y21" s="1146"/>
      <c r="Z21" s="1146"/>
      <c r="AA21" s="1147"/>
    </row>
    <row r="22" spans="1:27" ht="12.75" customHeight="1">
      <c r="A22" s="1073"/>
      <c r="B22" s="1027" t="s">
        <v>650</v>
      </c>
      <c r="C22" s="1028"/>
      <c r="D22" s="1029"/>
      <c r="E22" s="145">
        <v>600</v>
      </c>
      <c r="F22" s="145"/>
      <c r="G22" s="1021" t="s">
        <v>660</v>
      </c>
      <c r="H22" s="1022"/>
      <c r="I22" s="1022"/>
      <c r="J22" s="1022"/>
      <c r="K22" s="1022"/>
      <c r="L22" s="1022"/>
      <c r="M22" s="1023"/>
      <c r="O22" s="1073"/>
      <c r="P22" s="1027" t="s">
        <v>811</v>
      </c>
      <c r="Q22" s="1028"/>
      <c r="R22" s="1029"/>
      <c r="S22" s="145">
        <v>900</v>
      </c>
      <c r="T22" s="145"/>
      <c r="U22" s="1145" t="s">
        <v>757</v>
      </c>
      <c r="V22" s="1146"/>
      <c r="W22" s="1146"/>
      <c r="X22" s="1146"/>
      <c r="Y22" s="1146"/>
      <c r="Z22" s="1146"/>
      <c r="AA22" s="1147"/>
    </row>
    <row r="23" spans="1:27" ht="12.75" customHeight="1">
      <c r="A23" s="1073"/>
      <c r="B23" s="1027" t="s">
        <v>651</v>
      </c>
      <c r="C23" s="1028"/>
      <c r="D23" s="1029"/>
      <c r="E23" s="145">
        <v>310</v>
      </c>
      <c r="F23" s="145"/>
      <c r="G23" s="1021" t="s">
        <v>661</v>
      </c>
      <c r="H23" s="1022"/>
      <c r="I23" s="1022"/>
      <c r="J23" s="1022"/>
      <c r="K23" s="1022"/>
      <c r="L23" s="1022"/>
      <c r="M23" s="1023"/>
      <c r="O23" s="1073"/>
      <c r="P23" s="1027" t="s">
        <v>812</v>
      </c>
      <c r="Q23" s="1028"/>
      <c r="R23" s="1029"/>
      <c r="S23" s="145">
        <v>900</v>
      </c>
      <c r="T23" s="145"/>
      <c r="U23" s="1145" t="s">
        <v>758</v>
      </c>
      <c r="V23" s="1146"/>
      <c r="W23" s="1146"/>
      <c r="X23" s="1146"/>
      <c r="Y23" s="1146"/>
      <c r="Z23" s="1146"/>
      <c r="AA23" s="1147"/>
    </row>
    <row r="24" spans="1:27" ht="12.75" customHeight="1">
      <c r="A24" s="1073"/>
      <c r="B24" s="1027" t="s">
        <v>652</v>
      </c>
      <c r="C24" s="1028"/>
      <c r="D24" s="1029"/>
      <c r="E24" s="145">
        <v>620</v>
      </c>
      <c r="F24" s="145"/>
      <c r="G24" s="1021" t="s">
        <v>662</v>
      </c>
      <c r="H24" s="1022"/>
      <c r="I24" s="1022"/>
      <c r="J24" s="1022"/>
      <c r="K24" s="1022"/>
      <c r="L24" s="1022"/>
      <c r="M24" s="1023"/>
      <c r="O24" s="1073"/>
      <c r="P24" s="1027" t="s">
        <v>813</v>
      </c>
      <c r="Q24" s="1028"/>
      <c r="R24" s="1029"/>
      <c r="S24" s="145">
        <v>710</v>
      </c>
      <c r="T24" s="145"/>
      <c r="U24" s="1145" t="s">
        <v>759</v>
      </c>
      <c r="V24" s="1146"/>
      <c r="W24" s="1146"/>
      <c r="X24" s="1146"/>
      <c r="Y24" s="1146"/>
      <c r="Z24" s="1146"/>
      <c r="AA24" s="1147"/>
    </row>
    <row r="25" spans="1:27" ht="12.75" customHeight="1">
      <c r="A25" s="1073"/>
      <c r="B25" s="1027" t="s">
        <v>653</v>
      </c>
      <c r="C25" s="1028"/>
      <c r="D25" s="1029"/>
      <c r="E25" s="145">
        <v>480</v>
      </c>
      <c r="F25" s="145"/>
      <c r="G25" s="1021" t="s">
        <v>663</v>
      </c>
      <c r="H25" s="1022"/>
      <c r="I25" s="1022"/>
      <c r="J25" s="1022"/>
      <c r="K25" s="1022"/>
      <c r="L25" s="1022"/>
      <c r="M25" s="1023"/>
      <c r="O25" s="1073"/>
      <c r="P25" s="1027" t="s">
        <v>814</v>
      </c>
      <c r="Q25" s="1028"/>
      <c r="R25" s="1029"/>
      <c r="S25" s="145">
        <v>630</v>
      </c>
      <c r="T25" s="145"/>
      <c r="U25" s="1145" t="s">
        <v>760</v>
      </c>
      <c r="V25" s="1146"/>
      <c r="W25" s="1146"/>
      <c r="X25" s="1146"/>
      <c r="Y25" s="1146"/>
      <c r="Z25" s="1146"/>
      <c r="AA25" s="1147"/>
    </row>
    <row r="26" spans="1:27" ht="12.75" customHeight="1">
      <c r="A26" s="1073"/>
      <c r="B26" s="1024" t="s">
        <v>654</v>
      </c>
      <c r="C26" s="1025"/>
      <c r="D26" s="1026"/>
      <c r="E26" s="145">
        <v>420</v>
      </c>
      <c r="F26" s="145"/>
      <c r="G26" s="1040" t="s">
        <v>664</v>
      </c>
      <c r="H26" s="1041"/>
      <c r="I26" s="1041"/>
      <c r="J26" s="1041"/>
      <c r="K26" s="1041"/>
      <c r="L26" s="1041"/>
      <c r="M26" s="1042"/>
      <c r="O26" s="1073"/>
      <c r="P26" s="1027" t="s">
        <v>815</v>
      </c>
      <c r="Q26" s="1028"/>
      <c r="R26" s="1029"/>
      <c r="S26" s="145">
        <v>680</v>
      </c>
      <c r="T26" s="145"/>
      <c r="U26" s="1145" t="s">
        <v>761</v>
      </c>
      <c r="V26" s="1146"/>
      <c r="W26" s="1146"/>
      <c r="X26" s="1146"/>
      <c r="Y26" s="1146"/>
      <c r="Z26" s="1146"/>
      <c r="AA26" s="1147"/>
    </row>
    <row r="27" spans="1:27" ht="12.75" customHeight="1">
      <c r="A27" s="1074"/>
      <c r="B27" s="1039" t="s">
        <v>10</v>
      </c>
      <c r="C27" s="780"/>
      <c r="D27" s="1127"/>
      <c r="E27" s="148">
        <f>SUM(E17:E26)</f>
        <v>5200</v>
      </c>
      <c r="F27" s="148">
        <f>SUM(F17:F26)</f>
        <v>0</v>
      </c>
      <c r="G27" s="1018"/>
      <c r="H27" s="1019"/>
      <c r="I27" s="1019"/>
      <c r="J27" s="1019"/>
      <c r="K27" s="1019"/>
      <c r="L27" s="1019"/>
      <c r="M27" s="1020"/>
      <c r="O27" s="1073"/>
      <c r="P27" s="1027" t="s">
        <v>816</v>
      </c>
      <c r="Q27" s="1028"/>
      <c r="R27" s="1029"/>
      <c r="S27" s="145">
        <v>1330</v>
      </c>
      <c r="T27" s="145"/>
      <c r="U27" s="1145" t="s">
        <v>762</v>
      </c>
      <c r="V27" s="1146"/>
      <c r="W27" s="1146"/>
      <c r="X27" s="1146"/>
      <c r="Y27" s="1146"/>
      <c r="Z27" s="1146"/>
      <c r="AA27" s="1147"/>
    </row>
    <row r="28" spans="1:27" ht="12.75" customHeight="1">
      <c r="A28" s="1072" t="s">
        <v>696</v>
      </c>
      <c r="B28" s="1036" t="s">
        <v>669</v>
      </c>
      <c r="C28" s="1037"/>
      <c r="D28" s="1038"/>
      <c r="E28" s="147">
        <v>380</v>
      </c>
      <c r="F28" s="147"/>
      <c r="G28" s="1030" t="s">
        <v>682</v>
      </c>
      <c r="H28" s="1031"/>
      <c r="I28" s="1031"/>
      <c r="J28" s="1031"/>
      <c r="K28" s="1031"/>
      <c r="L28" s="1031"/>
      <c r="M28" s="1032"/>
      <c r="O28" s="1073"/>
      <c r="P28" s="1027" t="s">
        <v>817</v>
      </c>
      <c r="Q28" s="1028"/>
      <c r="R28" s="1029"/>
      <c r="S28" s="145">
        <v>570</v>
      </c>
      <c r="T28" s="145"/>
      <c r="U28" s="1145" t="s">
        <v>763</v>
      </c>
      <c r="V28" s="1146"/>
      <c r="W28" s="1146"/>
      <c r="X28" s="1146"/>
      <c r="Y28" s="1146"/>
      <c r="Z28" s="1146"/>
      <c r="AA28" s="1147"/>
    </row>
    <row r="29" spans="1:27" ht="12.75" customHeight="1">
      <c r="A29" s="1073"/>
      <c r="B29" s="1027" t="s">
        <v>670</v>
      </c>
      <c r="C29" s="1028"/>
      <c r="D29" s="1029"/>
      <c r="E29" s="145">
        <v>470</v>
      </c>
      <c r="F29" s="145"/>
      <c r="G29" s="1021" t="s">
        <v>683</v>
      </c>
      <c r="H29" s="1022"/>
      <c r="I29" s="1022"/>
      <c r="J29" s="1022"/>
      <c r="K29" s="1022"/>
      <c r="L29" s="1022"/>
      <c r="M29" s="1023"/>
      <c r="O29" s="1073"/>
      <c r="P29" s="1024" t="s">
        <v>818</v>
      </c>
      <c r="Q29" s="1025"/>
      <c r="R29" s="1026"/>
      <c r="S29" s="166">
        <v>990</v>
      </c>
      <c r="T29" s="166"/>
      <c r="U29" s="1148" t="s">
        <v>764</v>
      </c>
      <c r="V29" s="1149"/>
      <c r="W29" s="1149"/>
      <c r="X29" s="1149"/>
      <c r="Y29" s="1149"/>
      <c r="Z29" s="1149"/>
      <c r="AA29" s="1150"/>
    </row>
    <row r="30" spans="1:27" ht="12.75" customHeight="1">
      <c r="A30" s="1073"/>
      <c r="B30" s="1027" t="s">
        <v>671</v>
      </c>
      <c r="C30" s="1028"/>
      <c r="D30" s="1029"/>
      <c r="E30" s="145">
        <v>640</v>
      </c>
      <c r="F30" s="145"/>
      <c r="G30" s="1021" t="s">
        <v>684</v>
      </c>
      <c r="H30" s="1022"/>
      <c r="I30" s="1022"/>
      <c r="J30" s="1022"/>
      <c r="K30" s="1022"/>
      <c r="L30" s="1022"/>
      <c r="M30" s="1023"/>
      <c r="O30" s="1074"/>
      <c r="P30" s="1039" t="s">
        <v>9</v>
      </c>
      <c r="Q30" s="780"/>
      <c r="R30" s="781"/>
      <c r="S30" s="148">
        <f>SUM(S20:S29)</f>
        <v>7990</v>
      </c>
      <c r="T30" s="148">
        <f>SUM(T20:T29)</f>
        <v>0</v>
      </c>
      <c r="U30" s="1033"/>
      <c r="V30" s="1034"/>
      <c r="W30" s="1034"/>
      <c r="X30" s="1034"/>
      <c r="Y30" s="1034"/>
      <c r="Z30" s="1034"/>
      <c r="AA30" s="1035"/>
    </row>
    <row r="31" spans="1:27" ht="12.75" customHeight="1">
      <c r="A31" s="1073"/>
      <c r="B31" s="1027" t="s">
        <v>672</v>
      </c>
      <c r="C31" s="1028"/>
      <c r="D31" s="1029"/>
      <c r="E31" s="145">
        <v>620</v>
      </c>
      <c r="F31" s="145"/>
      <c r="G31" s="1021" t="s">
        <v>685</v>
      </c>
      <c r="H31" s="1022"/>
      <c r="I31" s="1022"/>
      <c r="J31" s="1022"/>
      <c r="K31" s="1022"/>
      <c r="L31" s="1022"/>
      <c r="M31" s="1023"/>
      <c r="O31" s="1072" t="s">
        <v>2886</v>
      </c>
      <c r="P31" s="1036" t="s">
        <v>821</v>
      </c>
      <c r="Q31" s="1037"/>
      <c r="R31" s="1038"/>
      <c r="S31" s="147">
        <v>450</v>
      </c>
      <c r="T31" s="147"/>
      <c r="U31" s="1151" t="s">
        <v>765</v>
      </c>
      <c r="V31" s="1152"/>
      <c r="W31" s="1152"/>
      <c r="X31" s="1152"/>
      <c r="Y31" s="1152"/>
      <c r="Z31" s="1152"/>
      <c r="AA31" s="1153"/>
    </row>
    <row r="32" spans="1:27" ht="12.75" customHeight="1">
      <c r="A32" s="1073"/>
      <c r="B32" s="1027" t="s">
        <v>673</v>
      </c>
      <c r="C32" s="1028"/>
      <c r="D32" s="1029"/>
      <c r="E32" s="145">
        <v>450</v>
      </c>
      <c r="F32" s="145"/>
      <c r="G32" s="1021" t="s">
        <v>686</v>
      </c>
      <c r="H32" s="1022"/>
      <c r="I32" s="1022"/>
      <c r="J32" s="1022"/>
      <c r="K32" s="1022"/>
      <c r="L32" s="1022"/>
      <c r="M32" s="1023"/>
      <c r="O32" s="1073"/>
      <c r="P32" s="1027" t="s">
        <v>820</v>
      </c>
      <c r="Q32" s="1028"/>
      <c r="R32" s="1029"/>
      <c r="S32" s="145">
        <v>220</v>
      </c>
      <c r="T32" s="145"/>
      <c r="U32" s="1124" t="s">
        <v>766</v>
      </c>
      <c r="V32" s="1125"/>
      <c r="W32" s="1125"/>
      <c r="X32" s="1125"/>
      <c r="Y32" s="1125"/>
      <c r="Z32" s="1125"/>
      <c r="AA32" s="1126"/>
    </row>
    <row r="33" spans="1:31" ht="12.75" customHeight="1">
      <c r="A33" s="1073"/>
      <c r="B33" s="1027" t="s">
        <v>674</v>
      </c>
      <c r="C33" s="1028"/>
      <c r="D33" s="1029"/>
      <c r="E33" s="145">
        <v>480</v>
      </c>
      <c r="F33" s="145"/>
      <c r="G33" s="1021" t="s">
        <v>687</v>
      </c>
      <c r="H33" s="1022"/>
      <c r="I33" s="1022"/>
      <c r="J33" s="1022"/>
      <c r="K33" s="1022"/>
      <c r="L33" s="1022"/>
      <c r="M33" s="1023"/>
      <c r="O33" s="1073"/>
      <c r="P33" s="1027" t="s">
        <v>822</v>
      </c>
      <c r="Q33" s="1028"/>
      <c r="R33" s="1029"/>
      <c r="S33" s="145">
        <v>790</v>
      </c>
      <c r="T33" s="145"/>
      <c r="U33" s="1124" t="s">
        <v>767</v>
      </c>
      <c r="V33" s="1125"/>
      <c r="W33" s="1125"/>
      <c r="X33" s="1125"/>
      <c r="Y33" s="1125"/>
      <c r="Z33" s="1125"/>
      <c r="AA33" s="1126"/>
    </row>
    <row r="34" spans="1:31" ht="12.75" customHeight="1">
      <c r="A34" s="1073"/>
      <c r="B34" s="1027" t="s">
        <v>675</v>
      </c>
      <c r="C34" s="1028"/>
      <c r="D34" s="1029"/>
      <c r="E34" s="145">
        <v>330</v>
      </c>
      <c r="F34" s="145"/>
      <c r="G34" s="1021" t="s">
        <v>688</v>
      </c>
      <c r="H34" s="1022"/>
      <c r="I34" s="1022"/>
      <c r="J34" s="1022"/>
      <c r="K34" s="1022"/>
      <c r="L34" s="1022"/>
      <c r="M34" s="1023"/>
      <c r="O34" s="1073"/>
      <c r="P34" s="1027" t="s">
        <v>823</v>
      </c>
      <c r="Q34" s="1028"/>
      <c r="R34" s="1029"/>
      <c r="S34" s="145">
        <v>860</v>
      </c>
      <c r="T34" s="145"/>
      <c r="U34" s="1124" t="s">
        <v>768</v>
      </c>
      <c r="V34" s="1125"/>
      <c r="W34" s="1125"/>
      <c r="X34" s="1125"/>
      <c r="Y34" s="1125"/>
      <c r="Z34" s="1125"/>
      <c r="AA34" s="1126"/>
    </row>
    <row r="35" spans="1:31" ht="12.75" customHeight="1">
      <c r="A35" s="1073"/>
      <c r="B35" s="1027" t="s">
        <v>676</v>
      </c>
      <c r="C35" s="1028"/>
      <c r="D35" s="1029"/>
      <c r="E35" s="145">
        <v>390</v>
      </c>
      <c r="F35" s="145"/>
      <c r="G35" s="1021" t="s">
        <v>689</v>
      </c>
      <c r="H35" s="1022"/>
      <c r="I35" s="1022"/>
      <c r="J35" s="1022"/>
      <c r="K35" s="1022"/>
      <c r="L35" s="1022"/>
      <c r="M35" s="1023"/>
      <c r="O35" s="1073"/>
      <c r="P35" s="1027" t="s">
        <v>824</v>
      </c>
      <c r="Q35" s="1028"/>
      <c r="R35" s="1029"/>
      <c r="S35" s="145">
        <v>370</v>
      </c>
      <c r="T35" s="145"/>
      <c r="U35" s="1124" t="s">
        <v>769</v>
      </c>
      <c r="V35" s="1125"/>
      <c r="W35" s="1125"/>
      <c r="X35" s="1125"/>
      <c r="Y35" s="1125"/>
      <c r="Z35" s="1125"/>
      <c r="AA35" s="1126"/>
    </row>
    <row r="36" spans="1:31" ht="12.75" customHeight="1">
      <c r="A36" s="1073"/>
      <c r="B36" s="1027" t="s">
        <v>677</v>
      </c>
      <c r="C36" s="1028"/>
      <c r="D36" s="1029"/>
      <c r="E36" s="145">
        <v>390</v>
      </c>
      <c r="F36" s="145"/>
      <c r="G36" s="1021" t="s">
        <v>690</v>
      </c>
      <c r="H36" s="1022"/>
      <c r="I36" s="1022"/>
      <c r="J36" s="1022"/>
      <c r="K36" s="1022"/>
      <c r="L36" s="1022"/>
      <c r="M36" s="1023"/>
      <c r="O36" s="1073"/>
      <c r="P36" s="1027" t="s">
        <v>825</v>
      </c>
      <c r="Q36" s="1028"/>
      <c r="R36" s="1029"/>
      <c r="S36" s="145">
        <v>290</v>
      </c>
      <c r="T36" s="145"/>
      <c r="U36" s="1124" t="s">
        <v>770</v>
      </c>
      <c r="V36" s="1125"/>
      <c r="W36" s="1125"/>
      <c r="X36" s="1125"/>
      <c r="Y36" s="1125"/>
      <c r="Z36" s="1125"/>
      <c r="AA36" s="1126"/>
    </row>
    <row r="37" spans="1:31" ht="12.75" customHeight="1">
      <c r="A37" s="1073"/>
      <c r="B37" s="1027" t="s">
        <v>678</v>
      </c>
      <c r="C37" s="1028"/>
      <c r="D37" s="1029"/>
      <c r="E37" s="145">
        <v>530</v>
      </c>
      <c r="F37" s="145"/>
      <c r="G37" s="1021" t="s">
        <v>691</v>
      </c>
      <c r="H37" s="1022"/>
      <c r="I37" s="1022"/>
      <c r="J37" s="1022"/>
      <c r="K37" s="1022"/>
      <c r="L37" s="1022"/>
      <c r="M37" s="1023"/>
      <c r="O37" s="1074"/>
      <c r="P37" s="1039" t="s">
        <v>10</v>
      </c>
      <c r="Q37" s="780"/>
      <c r="R37" s="781"/>
      <c r="S37" s="148">
        <f>SUM(S31:S36)</f>
        <v>2980</v>
      </c>
      <c r="T37" s="148">
        <f>SUM(T31:T36)</f>
        <v>0</v>
      </c>
      <c r="U37" s="1018"/>
      <c r="V37" s="1019"/>
      <c r="W37" s="1019"/>
      <c r="X37" s="1019"/>
      <c r="Y37" s="1019"/>
      <c r="Z37" s="1019"/>
      <c r="AA37" s="1020"/>
    </row>
    <row r="38" spans="1:31" ht="12.75" customHeight="1">
      <c r="A38" s="1073"/>
      <c r="B38" s="1027" t="s">
        <v>679</v>
      </c>
      <c r="C38" s="1028"/>
      <c r="D38" s="1029"/>
      <c r="E38" s="145">
        <v>570</v>
      </c>
      <c r="F38" s="145"/>
      <c r="G38" s="1021" t="s">
        <v>692</v>
      </c>
      <c r="H38" s="1022"/>
      <c r="I38" s="1022"/>
      <c r="J38" s="1022"/>
      <c r="K38" s="1022"/>
      <c r="L38" s="1022"/>
      <c r="M38" s="1023"/>
    </row>
    <row r="39" spans="1:31" ht="12.75" customHeight="1">
      <c r="A39" s="1073"/>
      <c r="B39" s="1027" t="s">
        <v>680</v>
      </c>
      <c r="C39" s="1028"/>
      <c r="D39" s="1029"/>
      <c r="E39" s="145">
        <v>610</v>
      </c>
      <c r="F39" s="145"/>
      <c r="G39" s="1021" t="s">
        <v>693</v>
      </c>
      <c r="H39" s="1022"/>
      <c r="I39" s="1022"/>
      <c r="J39" s="1022"/>
      <c r="K39" s="1022"/>
      <c r="L39" s="1022"/>
      <c r="M39" s="1023"/>
      <c r="AE39" s="32"/>
    </row>
    <row r="40" spans="1:31" ht="12.75" customHeight="1">
      <c r="A40" s="1073"/>
      <c r="B40" s="1154" t="s">
        <v>681</v>
      </c>
      <c r="C40" s="1155"/>
      <c r="D40" s="1156"/>
      <c r="E40" s="167">
        <v>710</v>
      </c>
      <c r="F40" s="167"/>
      <c r="G40" s="1157" t="s">
        <v>694</v>
      </c>
      <c r="H40" s="1158"/>
      <c r="I40" s="1158"/>
      <c r="J40" s="1158"/>
      <c r="K40" s="1158"/>
      <c r="L40" s="1158"/>
      <c r="M40" s="1159"/>
      <c r="O40" s="1098" t="s">
        <v>605</v>
      </c>
      <c r="P40" s="1099"/>
      <c r="Q40" s="1099"/>
      <c r="R40" s="1100"/>
      <c r="S40" s="156">
        <f>SUM(S37,S30,S19,E16,E27,E41,E48,E58)</f>
        <v>39520</v>
      </c>
      <c r="T40" s="156">
        <f>SUM(T37,T30,T19,F16,F27,F41,F48,F58)</f>
        <v>0</v>
      </c>
      <c r="AE40" s="32"/>
    </row>
    <row r="41" spans="1:31" ht="12.75" customHeight="1">
      <c r="A41" s="1074"/>
      <c r="B41" s="1039" t="s">
        <v>10</v>
      </c>
      <c r="C41" s="780"/>
      <c r="D41" s="1127"/>
      <c r="E41" s="148">
        <f>SUM(E28:E40)</f>
        <v>6570</v>
      </c>
      <c r="F41" s="148">
        <f>SUM(F28:F40)</f>
        <v>0</v>
      </c>
      <c r="G41" s="1018"/>
      <c r="H41" s="1019"/>
      <c r="I41" s="1019"/>
      <c r="J41" s="1019"/>
      <c r="K41" s="1019"/>
      <c r="L41" s="1019"/>
      <c r="M41" s="1020"/>
    </row>
    <row r="42" spans="1:31" ht="12.75" customHeight="1">
      <c r="A42" s="1072" t="s">
        <v>706</v>
      </c>
      <c r="B42" s="1036" t="s">
        <v>697</v>
      </c>
      <c r="C42" s="1037"/>
      <c r="D42" s="1038"/>
      <c r="E42" s="147">
        <v>470</v>
      </c>
      <c r="F42" s="147"/>
      <c r="G42" s="1030" t="s">
        <v>701</v>
      </c>
      <c r="H42" s="1031"/>
      <c r="I42" s="1031"/>
      <c r="J42" s="1031"/>
      <c r="K42" s="1031"/>
      <c r="L42" s="1031"/>
      <c r="M42" s="1032"/>
    </row>
    <row r="43" spans="1:31" ht="12.75" customHeight="1">
      <c r="A43" s="1073"/>
      <c r="B43" s="1027" t="s">
        <v>698</v>
      </c>
      <c r="C43" s="1028"/>
      <c r="D43" s="1029"/>
      <c r="E43" s="145">
        <v>620</v>
      </c>
      <c r="F43" s="145"/>
      <c r="G43" s="1021" t="s">
        <v>702</v>
      </c>
      <c r="H43" s="1022"/>
      <c r="I43" s="1022"/>
      <c r="J43" s="1022"/>
      <c r="K43" s="1022"/>
      <c r="L43" s="1022"/>
      <c r="M43" s="1023"/>
      <c r="O43" s="1098" t="s">
        <v>772</v>
      </c>
      <c r="P43" s="1099"/>
      <c r="Q43" s="1099"/>
      <c r="R43" s="1100"/>
      <c r="S43" s="156">
        <f>SUM(東区②!S40+東区①!S63)</f>
        <v>91120</v>
      </c>
      <c r="T43" s="156">
        <f>SUM(東区②!T40+東区①!T63)</f>
        <v>0</v>
      </c>
    </row>
    <row r="44" spans="1:31" ht="12.75" customHeight="1">
      <c r="A44" s="1073"/>
      <c r="B44" s="1104" t="s">
        <v>2587</v>
      </c>
      <c r="C44" s="637"/>
      <c r="D44" s="638"/>
      <c r="E44" s="199">
        <v>280</v>
      </c>
      <c r="F44" s="199"/>
      <c r="G44" s="1021" t="s">
        <v>2589</v>
      </c>
      <c r="H44" s="1022"/>
      <c r="I44" s="1022"/>
      <c r="J44" s="1022"/>
      <c r="K44" s="1022"/>
      <c r="L44" s="1022"/>
      <c r="M44" s="1023"/>
    </row>
    <row r="45" spans="1:31" ht="12.75" customHeight="1">
      <c r="A45" s="1073"/>
      <c r="B45" s="1104" t="s">
        <v>2588</v>
      </c>
      <c r="C45" s="637"/>
      <c r="D45" s="638"/>
      <c r="E45" s="199">
        <v>300</v>
      </c>
      <c r="F45" s="199"/>
      <c r="G45" s="1021" t="s">
        <v>2590</v>
      </c>
      <c r="H45" s="1022"/>
      <c r="I45" s="1022"/>
      <c r="J45" s="1022"/>
      <c r="K45" s="1022"/>
      <c r="L45" s="1022"/>
      <c r="M45" s="1023"/>
    </row>
    <row r="46" spans="1:31" ht="12.75" customHeight="1">
      <c r="A46" s="1073"/>
      <c r="B46" s="1027" t="s">
        <v>699</v>
      </c>
      <c r="C46" s="1028"/>
      <c r="D46" s="1029"/>
      <c r="E46" s="145">
        <v>540</v>
      </c>
      <c r="F46" s="145"/>
      <c r="G46" s="1021" t="s">
        <v>703</v>
      </c>
      <c r="H46" s="1022"/>
      <c r="I46" s="1022"/>
      <c r="J46" s="1022"/>
      <c r="K46" s="1022"/>
      <c r="L46" s="1022"/>
      <c r="M46" s="1023"/>
    </row>
    <row r="47" spans="1:31" ht="12.75" customHeight="1">
      <c r="A47" s="1073"/>
      <c r="B47" s="1027" t="s">
        <v>700</v>
      </c>
      <c r="C47" s="1028"/>
      <c r="D47" s="1029"/>
      <c r="E47" s="145">
        <v>580</v>
      </c>
      <c r="F47" s="145"/>
      <c r="G47" s="1040" t="s">
        <v>704</v>
      </c>
      <c r="H47" s="1041"/>
      <c r="I47" s="1041"/>
      <c r="J47" s="1041"/>
      <c r="K47" s="1041"/>
      <c r="L47" s="1041"/>
      <c r="M47" s="1042"/>
    </row>
    <row r="48" spans="1:31" ht="12.75" customHeight="1">
      <c r="A48" s="1074"/>
      <c r="B48" s="1039" t="s">
        <v>10</v>
      </c>
      <c r="C48" s="780"/>
      <c r="D48" s="1127"/>
      <c r="E48" s="148">
        <f>SUM(E42:E47)</f>
        <v>2790</v>
      </c>
      <c r="F48" s="160">
        <f>SUM(F42:F47)</f>
        <v>0</v>
      </c>
      <c r="G48" s="1018"/>
      <c r="H48" s="1019"/>
      <c r="I48" s="1019"/>
      <c r="J48" s="1019"/>
      <c r="K48" s="1019"/>
      <c r="L48" s="1019"/>
      <c r="M48" s="1020"/>
    </row>
    <row r="49" spans="1:14" ht="12.75" customHeight="1">
      <c r="A49" s="1072" t="s">
        <v>726</v>
      </c>
      <c r="B49" s="1036" t="s">
        <v>707</v>
      </c>
      <c r="C49" s="1037"/>
      <c r="D49" s="1038"/>
      <c r="E49" s="147">
        <v>350</v>
      </c>
      <c r="F49" s="147"/>
      <c r="G49" s="1030" t="s">
        <v>716</v>
      </c>
      <c r="H49" s="1031"/>
      <c r="I49" s="1031"/>
      <c r="J49" s="1031"/>
      <c r="K49" s="1031"/>
      <c r="L49" s="1031"/>
      <c r="M49" s="1032"/>
    </row>
    <row r="50" spans="1:14" ht="12.75" customHeight="1">
      <c r="A50" s="1073"/>
      <c r="B50" s="1027" t="s">
        <v>708</v>
      </c>
      <c r="C50" s="1028"/>
      <c r="D50" s="1029"/>
      <c r="E50" s="145">
        <v>380</v>
      </c>
      <c r="F50" s="145"/>
      <c r="G50" s="1021" t="s">
        <v>717</v>
      </c>
      <c r="H50" s="1022"/>
      <c r="I50" s="1022"/>
      <c r="J50" s="1022"/>
      <c r="K50" s="1022"/>
      <c r="L50" s="1022"/>
      <c r="M50" s="1023"/>
    </row>
    <row r="51" spans="1:14" ht="12.75" customHeight="1">
      <c r="A51" s="1073"/>
      <c r="B51" s="1027" t="s">
        <v>709</v>
      </c>
      <c r="C51" s="1028"/>
      <c r="D51" s="1029"/>
      <c r="E51" s="145">
        <v>360</v>
      </c>
      <c r="F51" s="145"/>
      <c r="G51" s="1021" t="s">
        <v>718</v>
      </c>
      <c r="H51" s="1022"/>
      <c r="I51" s="1022"/>
      <c r="J51" s="1022"/>
      <c r="K51" s="1022"/>
      <c r="L51" s="1022"/>
      <c r="M51" s="1023"/>
    </row>
    <row r="52" spans="1:14" ht="12.75" customHeight="1">
      <c r="A52" s="1073"/>
      <c r="B52" s="1027" t="s">
        <v>710</v>
      </c>
      <c r="C52" s="1028"/>
      <c r="D52" s="1029"/>
      <c r="E52" s="145">
        <v>330</v>
      </c>
      <c r="F52" s="145"/>
      <c r="G52" s="1021" t="s">
        <v>719</v>
      </c>
      <c r="H52" s="1022"/>
      <c r="I52" s="1022"/>
      <c r="J52" s="1022"/>
      <c r="K52" s="1022"/>
      <c r="L52" s="1022"/>
      <c r="M52" s="1023"/>
    </row>
    <row r="53" spans="1:14" ht="12.75" customHeight="1">
      <c r="A53" s="1073"/>
      <c r="B53" s="1027" t="s">
        <v>711</v>
      </c>
      <c r="C53" s="1028"/>
      <c r="D53" s="1029"/>
      <c r="E53" s="145">
        <v>320</v>
      </c>
      <c r="F53" s="145"/>
      <c r="G53" s="1021" t="s">
        <v>720</v>
      </c>
      <c r="H53" s="1022"/>
      <c r="I53" s="1022"/>
      <c r="J53" s="1022"/>
      <c r="K53" s="1022"/>
      <c r="L53" s="1022"/>
      <c r="M53" s="1023"/>
    </row>
    <row r="54" spans="1:14" ht="12.75" customHeight="1">
      <c r="A54" s="1073"/>
      <c r="B54" s="1027" t="s">
        <v>712</v>
      </c>
      <c r="C54" s="1028"/>
      <c r="D54" s="1029"/>
      <c r="E54" s="145">
        <v>400</v>
      </c>
      <c r="F54" s="145"/>
      <c r="G54" s="1021" t="s">
        <v>721</v>
      </c>
      <c r="H54" s="1022"/>
      <c r="I54" s="1022"/>
      <c r="J54" s="1022"/>
      <c r="K54" s="1022"/>
      <c r="L54" s="1022"/>
      <c r="M54" s="1023"/>
    </row>
    <row r="55" spans="1:14" ht="12.75" customHeight="1">
      <c r="A55" s="1073"/>
      <c r="B55" s="1027" t="s">
        <v>713</v>
      </c>
      <c r="C55" s="1028"/>
      <c r="D55" s="1029"/>
      <c r="E55" s="145">
        <v>320</v>
      </c>
      <c r="F55" s="145"/>
      <c r="G55" s="1021" t="s">
        <v>722</v>
      </c>
      <c r="H55" s="1022"/>
      <c r="I55" s="1022"/>
      <c r="J55" s="1022"/>
      <c r="K55" s="1022"/>
      <c r="L55" s="1022"/>
      <c r="M55" s="1023"/>
    </row>
    <row r="56" spans="1:14" ht="12.75" customHeight="1">
      <c r="A56" s="1073"/>
      <c r="B56" s="1027" t="s">
        <v>714</v>
      </c>
      <c r="C56" s="1028"/>
      <c r="D56" s="1029"/>
      <c r="E56" s="145">
        <v>540</v>
      </c>
      <c r="F56" s="145"/>
      <c r="G56" s="1021" t="s">
        <v>723</v>
      </c>
      <c r="H56" s="1022"/>
      <c r="I56" s="1022"/>
      <c r="J56" s="1022"/>
      <c r="K56" s="1022"/>
      <c r="L56" s="1022"/>
      <c r="M56" s="1023"/>
    </row>
    <row r="57" spans="1:14" ht="12.75" customHeight="1">
      <c r="A57" s="1073"/>
      <c r="B57" s="1027" t="s">
        <v>715</v>
      </c>
      <c r="C57" s="1028"/>
      <c r="D57" s="1029"/>
      <c r="E57" s="145">
        <v>410</v>
      </c>
      <c r="F57" s="145"/>
      <c r="G57" s="1021" t="s">
        <v>724</v>
      </c>
      <c r="H57" s="1022"/>
      <c r="I57" s="1022"/>
      <c r="J57" s="1022"/>
      <c r="K57" s="1022"/>
      <c r="L57" s="1022"/>
      <c r="M57" s="1023"/>
    </row>
    <row r="58" spans="1:14" ht="12.75" customHeight="1">
      <c r="A58" s="1074"/>
      <c r="B58" s="1039" t="s">
        <v>10</v>
      </c>
      <c r="C58" s="780"/>
      <c r="D58" s="781"/>
      <c r="E58" s="148">
        <f>SUM(E49:E57)</f>
        <v>3410</v>
      </c>
      <c r="F58" s="148">
        <f>SUM(F49:F57)</f>
        <v>0</v>
      </c>
      <c r="G58" s="1018"/>
      <c r="H58" s="1019"/>
      <c r="I58" s="1019"/>
      <c r="J58" s="1019"/>
      <c r="K58" s="1019"/>
      <c r="L58" s="1019"/>
      <c r="M58" s="1020"/>
    </row>
    <row r="59" spans="1:14" ht="12.75" customHeight="1"/>
    <row r="60" spans="1:14" ht="12.75" customHeight="1"/>
    <row r="61" spans="1:14" ht="12.75" customHeight="1"/>
    <row r="62" spans="1:14" ht="12.75" customHeight="1">
      <c r="N62" s="19"/>
    </row>
    <row r="63" spans="1:14" ht="12.75" customHeight="1">
      <c r="N63" s="19"/>
    </row>
    <row r="64" spans="1:14" ht="12.75" customHeight="1"/>
    <row r="65" spans="1:27" ht="12.75" customHeight="1">
      <c r="N65" s="38"/>
    </row>
    <row r="66" spans="1:27" ht="12.75" customHeight="1">
      <c r="A66" s="1071" t="s">
        <v>28</v>
      </c>
      <c r="B66" s="1071"/>
      <c r="C66" s="1071"/>
      <c r="D66" s="1071"/>
      <c r="E66" s="1071"/>
      <c r="F66" s="1071"/>
      <c r="G66" s="1071"/>
      <c r="H66" s="1071"/>
      <c r="I66" s="1071"/>
      <c r="J66" s="1071"/>
      <c r="K66" s="1071"/>
      <c r="L66" s="1071"/>
      <c r="M66" s="1071"/>
      <c r="N66" s="1071"/>
      <c r="O66" s="1071"/>
      <c r="P66" s="1071"/>
      <c r="Q66" s="1071"/>
      <c r="R66" s="1071"/>
      <c r="S66" s="1071"/>
      <c r="T66" s="1071"/>
      <c r="U66" s="1071"/>
      <c r="V66" s="1071"/>
      <c r="W66" s="1071"/>
      <c r="X66" s="1071"/>
      <c r="Y66" s="1071"/>
      <c r="Z66" s="1071"/>
      <c r="AA66" s="1071"/>
    </row>
    <row r="67" spans="1:27" ht="12.75" customHeight="1">
      <c r="G67" s="271"/>
      <c r="H67" s="271"/>
      <c r="I67" s="271"/>
      <c r="J67" s="271"/>
      <c r="K67" s="271"/>
      <c r="L67" s="271"/>
      <c r="M67" s="271"/>
      <c r="N67" s="271"/>
    </row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191">
    <mergeCell ref="A66:AA66"/>
    <mergeCell ref="G45:M45"/>
    <mergeCell ref="B45:D45"/>
    <mergeCell ref="A42:A48"/>
    <mergeCell ref="O40:R40"/>
    <mergeCell ref="G58:M58"/>
    <mergeCell ref="B48:D48"/>
    <mergeCell ref="G48:M48"/>
    <mergeCell ref="B58:D58"/>
    <mergeCell ref="B56:D56"/>
    <mergeCell ref="B57:D57"/>
    <mergeCell ref="G57:M57"/>
    <mergeCell ref="G56:M56"/>
    <mergeCell ref="B55:D55"/>
    <mergeCell ref="G55:M55"/>
    <mergeCell ref="G54:M54"/>
    <mergeCell ref="B53:D53"/>
    <mergeCell ref="G53:M53"/>
    <mergeCell ref="B52:D52"/>
    <mergeCell ref="B40:D40"/>
    <mergeCell ref="G40:M40"/>
    <mergeCell ref="B54:D54"/>
    <mergeCell ref="A28:A41"/>
    <mergeCell ref="G52:M52"/>
    <mergeCell ref="B51:D51"/>
    <mergeCell ref="P31:R31"/>
    <mergeCell ref="G50:M50"/>
    <mergeCell ref="P32:R32"/>
    <mergeCell ref="U26:AA26"/>
    <mergeCell ref="U27:AA27"/>
    <mergeCell ref="U28:AA28"/>
    <mergeCell ref="U24:AA24"/>
    <mergeCell ref="U25:AA25"/>
    <mergeCell ref="U29:AA29"/>
    <mergeCell ref="P30:R30"/>
    <mergeCell ref="U30:AA30"/>
    <mergeCell ref="P29:R29"/>
    <mergeCell ref="P26:R26"/>
    <mergeCell ref="P27:R27"/>
    <mergeCell ref="P28:R28"/>
    <mergeCell ref="U31:AA31"/>
    <mergeCell ref="U32:AA32"/>
    <mergeCell ref="O31:O37"/>
    <mergeCell ref="G41:M41"/>
    <mergeCell ref="G34:M34"/>
    <mergeCell ref="O43:R43"/>
    <mergeCell ref="B35:D35"/>
    <mergeCell ref="B39:D39"/>
    <mergeCell ref="G39:M39"/>
    <mergeCell ref="B38:D38"/>
    <mergeCell ref="G51:M51"/>
    <mergeCell ref="U21:AA21"/>
    <mergeCell ref="B46:D46"/>
    <mergeCell ref="U22:AA22"/>
    <mergeCell ref="G46:M46"/>
    <mergeCell ref="U23:AA23"/>
    <mergeCell ref="G42:M42"/>
    <mergeCell ref="B43:D43"/>
    <mergeCell ref="G43:M43"/>
    <mergeCell ref="B42:D42"/>
    <mergeCell ref="B28:D28"/>
    <mergeCell ref="B50:D50"/>
    <mergeCell ref="U36:AA36"/>
    <mergeCell ref="B22:D22"/>
    <mergeCell ref="G22:M22"/>
    <mergeCell ref="G32:M32"/>
    <mergeCell ref="B33:D33"/>
    <mergeCell ref="G33:M33"/>
    <mergeCell ref="B49:D49"/>
    <mergeCell ref="G49:M49"/>
    <mergeCell ref="G38:M38"/>
    <mergeCell ref="B36:D36"/>
    <mergeCell ref="U20:AA20"/>
    <mergeCell ref="B31:D31"/>
    <mergeCell ref="G31:M31"/>
    <mergeCell ref="B37:D37"/>
    <mergeCell ref="B29:D29"/>
    <mergeCell ref="B30:D30"/>
    <mergeCell ref="G30:M30"/>
    <mergeCell ref="G28:M28"/>
    <mergeCell ref="B26:D26"/>
    <mergeCell ref="G26:M26"/>
    <mergeCell ref="G29:M29"/>
    <mergeCell ref="B20:D20"/>
    <mergeCell ref="B27:D27"/>
    <mergeCell ref="G27:M27"/>
    <mergeCell ref="B25:D25"/>
    <mergeCell ref="G25:M25"/>
    <mergeCell ref="B21:D21"/>
    <mergeCell ref="B24:D24"/>
    <mergeCell ref="G24:M24"/>
    <mergeCell ref="G23:M23"/>
    <mergeCell ref="G21:M21"/>
    <mergeCell ref="P33:R33"/>
    <mergeCell ref="P34:R34"/>
    <mergeCell ref="O20:O30"/>
    <mergeCell ref="U17:AA17"/>
    <mergeCell ref="U18:AA18"/>
    <mergeCell ref="P19:R19"/>
    <mergeCell ref="G13:M13"/>
    <mergeCell ref="O6:O19"/>
    <mergeCell ref="B17:D17"/>
    <mergeCell ref="B18:D18"/>
    <mergeCell ref="G18:M18"/>
    <mergeCell ref="G17:M17"/>
    <mergeCell ref="B16:D16"/>
    <mergeCell ref="B15:D15"/>
    <mergeCell ref="G15:M15"/>
    <mergeCell ref="G12:M12"/>
    <mergeCell ref="B13:D13"/>
    <mergeCell ref="G7:M7"/>
    <mergeCell ref="B9:D9"/>
    <mergeCell ref="G9:M9"/>
    <mergeCell ref="B8:D8"/>
    <mergeCell ref="G8:M8"/>
    <mergeCell ref="B10:D10"/>
    <mergeCell ref="B12:D12"/>
    <mergeCell ref="P7:R7"/>
    <mergeCell ref="U7:AA7"/>
    <mergeCell ref="B19:D19"/>
    <mergeCell ref="U16:AA16"/>
    <mergeCell ref="P6:R6"/>
    <mergeCell ref="U6:AA6"/>
    <mergeCell ref="U12:AA12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3:Z3"/>
    <mergeCell ref="U4:V4"/>
    <mergeCell ref="X4:Z4"/>
    <mergeCell ref="G5:M5"/>
    <mergeCell ref="P5:R5"/>
    <mergeCell ref="A3:C3"/>
    <mergeCell ref="D3:S3"/>
    <mergeCell ref="U5:AA5"/>
    <mergeCell ref="B5:D5"/>
    <mergeCell ref="A6:A16"/>
    <mergeCell ref="A49:A58"/>
    <mergeCell ref="P25:R25"/>
    <mergeCell ref="U33:AA33"/>
    <mergeCell ref="U34:AA34"/>
    <mergeCell ref="U37:AA37"/>
    <mergeCell ref="P20:R20"/>
    <mergeCell ref="P21:R21"/>
    <mergeCell ref="P22:R22"/>
    <mergeCell ref="P23:R23"/>
    <mergeCell ref="P24:R24"/>
    <mergeCell ref="P37:R37"/>
    <mergeCell ref="P35:R35"/>
    <mergeCell ref="P36:R36"/>
    <mergeCell ref="G36:M36"/>
    <mergeCell ref="B32:D32"/>
    <mergeCell ref="G37:M37"/>
    <mergeCell ref="B34:D34"/>
    <mergeCell ref="B44:D44"/>
    <mergeCell ref="G44:M44"/>
    <mergeCell ref="B47:D47"/>
    <mergeCell ref="G47:M47"/>
    <mergeCell ref="B41:D41"/>
    <mergeCell ref="G35:M35"/>
    <mergeCell ref="B23:D23"/>
    <mergeCell ref="A17:A27"/>
    <mergeCell ref="B7:D7"/>
    <mergeCell ref="G16:M16"/>
    <mergeCell ref="U35:AA35"/>
    <mergeCell ref="B6:D6"/>
    <mergeCell ref="G6:M6"/>
    <mergeCell ref="G20:M20"/>
    <mergeCell ref="P10:R10"/>
    <mergeCell ref="U10:AA10"/>
    <mergeCell ref="U11:AA11"/>
    <mergeCell ref="P8:R8"/>
    <mergeCell ref="U8:AA8"/>
    <mergeCell ref="P9:R9"/>
    <mergeCell ref="U9:AA9"/>
    <mergeCell ref="G19:M19"/>
    <mergeCell ref="G10:M10"/>
    <mergeCell ref="B11:D11"/>
    <mergeCell ref="G11:M11"/>
    <mergeCell ref="U13:AA13"/>
    <mergeCell ref="B14:D14"/>
    <mergeCell ref="G14:M14"/>
    <mergeCell ref="U14:AA14"/>
    <mergeCell ref="U19:AA19"/>
    <mergeCell ref="U15:AA15"/>
  </mergeCells>
  <phoneticPr fontId="23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7"/>
  </sheetPr>
  <dimension ref="A1:AA71"/>
  <sheetViews>
    <sheetView showZeros="0" zoomScaleNormal="100" zoomScaleSheetLayoutView="100" workbookViewId="0">
      <selection activeCell="E25" sqref="E25"/>
    </sheetView>
  </sheetViews>
  <sheetFormatPr defaultRowHeight="11.25"/>
  <cols>
    <col min="1" max="4" width="3.125" style="6" customWidth="1"/>
    <col min="5" max="6" width="5.625" style="6" customWidth="1"/>
    <col min="7" max="18" width="3.125" style="6" customWidth="1"/>
    <col min="19" max="20" width="5.625" style="6" customWidth="1"/>
    <col min="21" max="62" width="3.125" style="6" customWidth="1"/>
    <col min="63" max="16384" width="9" style="6"/>
  </cols>
  <sheetData>
    <row r="1" spans="1:27" s="1" customFormat="1" ht="18.75" customHeight="1">
      <c r="A1" s="757" t="s">
        <v>827</v>
      </c>
      <c r="B1" s="758"/>
      <c r="C1" s="758"/>
      <c r="D1" s="1079" t="s">
        <v>45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20" t="str">
        <f>集計表!AC1</f>
        <v>2020/6</v>
      </c>
      <c r="Z1" s="1111"/>
      <c r="AA1" s="1112"/>
    </row>
    <row r="2" spans="1:27" ht="18.75" customHeight="1">
      <c r="A2" s="722" t="s">
        <v>56</v>
      </c>
      <c r="B2" s="759"/>
      <c r="C2" s="723"/>
      <c r="D2" s="768">
        <f>集計表!D2</f>
        <v>2020</v>
      </c>
      <c r="E2" s="768"/>
      <c r="F2" s="1047">
        <f>集計表!F2</f>
        <v>43985</v>
      </c>
      <c r="G2" s="1047"/>
      <c r="H2" s="209" t="str">
        <f>集計表!J2</f>
        <v>（水）</v>
      </c>
      <c r="I2" s="2" t="s">
        <v>46</v>
      </c>
      <c r="J2" s="1048">
        <f>集計表!L2</f>
        <v>43987</v>
      </c>
      <c r="K2" s="1113"/>
      <c r="L2" s="1113"/>
      <c r="M2" s="1113"/>
      <c r="N2" s="203" t="str">
        <f>集計表!P2</f>
        <v>（金）</v>
      </c>
      <c r="O2" s="3" t="s">
        <v>47</v>
      </c>
      <c r="P2" s="1057">
        <f>SUM(申込書!C6)</f>
        <v>43988</v>
      </c>
      <c r="Q2" s="1057"/>
      <c r="R2" s="4" t="s">
        <v>48</v>
      </c>
      <c r="S2" s="5" t="s">
        <v>49</v>
      </c>
      <c r="T2" s="187" t="s">
        <v>2549</v>
      </c>
      <c r="U2" s="1058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54</v>
      </c>
      <c r="B3" s="761"/>
      <c r="C3" s="762"/>
      <c r="D3" s="1053">
        <f>集計表!D3</f>
        <v>0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5"/>
      <c r="T3" s="159"/>
      <c r="U3" s="1046">
        <f>SUM(集計表!N133+集計表!N251)</f>
        <v>0</v>
      </c>
      <c r="V3" s="1046"/>
      <c r="W3" s="1046"/>
      <c r="X3" s="1046"/>
      <c r="Y3" s="1046"/>
      <c r="Z3" s="1046"/>
      <c r="AA3" s="7" t="s">
        <v>59</v>
      </c>
    </row>
    <row r="4" spans="1:27" ht="18.75" customHeight="1">
      <c r="U4" s="1019" t="s">
        <v>6</v>
      </c>
      <c r="V4" s="1019"/>
      <c r="W4" s="20" t="s">
        <v>50</v>
      </c>
      <c r="X4" s="1114">
        <f>SUM(F31)</f>
        <v>0</v>
      </c>
      <c r="Y4" s="1019"/>
      <c r="Z4" s="1019"/>
      <c r="AA4" s="6" t="s">
        <v>51</v>
      </c>
    </row>
    <row r="5" spans="1:27" ht="12.75" customHeight="1">
      <c r="A5" s="21"/>
      <c r="B5" s="1049" t="s">
        <v>52</v>
      </c>
      <c r="C5" s="1050"/>
      <c r="D5" s="1050"/>
      <c r="E5" s="162" t="s">
        <v>7</v>
      </c>
      <c r="F5" s="161" t="s">
        <v>8</v>
      </c>
      <c r="G5" s="1050" t="s">
        <v>24</v>
      </c>
      <c r="H5" s="1050"/>
      <c r="I5" s="1050"/>
      <c r="J5" s="1050"/>
      <c r="K5" s="1050"/>
      <c r="L5" s="1050"/>
      <c r="M5" s="1061"/>
    </row>
    <row r="6" spans="1:27" ht="12.75" customHeight="1">
      <c r="A6" s="1075" t="s">
        <v>2887</v>
      </c>
      <c r="B6" s="1163" t="s">
        <v>839</v>
      </c>
      <c r="C6" s="1164"/>
      <c r="D6" s="1165"/>
      <c r="E6" s="147">
        <v>690</v>
      </c>
      <c r="F6" s="147"/>
      <c r="G6" s="1160" t="s">
        <v>829</v>
      </c>
      <c r="H6" s="1161"/>
      <c r="I6" s="1161"/>
      <c r="J6" s="1161"/>
      <c r="K6" s="1161"/>
      <c r="L6" s="1161"/>
      <c r="M6" s="1162"/>
    </row>
    <row r="7" spans="1:27" ht="12.75" customHeight="1">
      <c r="A7" s="1076"/>
      <c r="B7" s="1027" t="s">
        <v>840</v>
      </c>
      <c r="C7" s="1028"/>
      <c r="D7" s="1029"/>
      <c r="E7" s="145">
        <v>570</v>
      </c>
      <c r="F7" s="145"/>
      <c r="G7" s="1124" t="s">
        <v>830</v>
      </c>
      <c r="H7" s="1125"/>
      <c r="I7" s="1125"/>
      <c r="J7" s="1125"/>
      <c r="K7" s="1125"/>
      <c r="L7" s="1125"/>
      <c r="M7" s="1126"/>
    </row>
    <row r="8" spans="1:27" ht="12.75" customHeight="1">
      <c r="A8" s="1076"/>
      <c r="B8" s="1027" t="s">
        <v>841</v>
      </c>
      <c r="C8" s="1028"/>
      <c r="D8" s="1029"/>
      <c r="E8" s="145">
        <v>430</v>
      </c>
      <c r="F8" s="145"/>
      <c r="G8" s="1124" t="s">
        <v>831</v>
      </c>
      <c r="H8" s="1125"/>
      <c r="I8" s="1125"/>
      <c r="J8" s="1125"/>
      <c r="K8" s="1125"/>
      <c r="L8" s="1125"/>
      <c r="M8" s="1126"/>
    </row>
    <row r="9" spans="1:27" ht="12.75" customHeight="1">
      <c r="A9" s="1076"/>
      <c r="B9" s="1027" t="s">
        <v>842</v>
      </c>
      <c r="C9" s="1028"/>
      <c r="D9" s="1029"/>
      <c r="E9" s="145">
        <v>600</v>
      </c>
      <c r="F9" s="145"/>
      <c r="G9" s="1124" t="s">
        <v>832</v>
      </c>
      <c r="H9" s="1125"/>
      <c r="I9" s="1125"/>
      <c r="J9" s="1125"/>
      <c r="K9" s="1125"/>
      <c r="L9" s="1125"/>
      <c r="M9" s="1126"/>
    </row>
    <row r="10" spans="1:27" ht="12.75" customHeight="1">
      <c r="A10" s="1076"/>
      <c r="B10" s="1027" t="s">
        <v>843</v>
      </c>
      <c r="C10" s="1028"/>
      <c r="D10" s="1029"/>
      <c r="E10" s="145">
        <v>550</v>
      </c>
      <c r="F10" s="145"/>
      <c r="G10" s="1124" t="s">
        <v>833</v>
      </c>
      <c r="H10" s="1125"/>
      <c r="I10" s="1125"/>
      <c r="J10" s="1125"/>
      <c r="K10" s="1125"/>
      <c r="L10" s="1125"/>
      <c r="M10" s="1126"/>
    </row>
    <row r="11" spans="1:27" ht="12.75" customHeight="1">
      <c r="A11" s="1076"/>
      <c r="B11" s="1027" t="s">
        <v>844</v>
      </c>
      <c r="C11" s="1028"/>
      <c r="D11" s="1029"/>
      <c r="E11" s="145">
        <v>510</v>
      </c>
      <c r="F11" s="145"/>
      <c r="G11" s="1124" t="s">
        <v>834</v>
      </c>
      <c r="H11" s="1125"/>
      <c r="I11" s="1125"/>
      <c r="J11" s="1125"/>
      <c r="K11" s="1125"/>
      <c r="L11" s="1125"/>
      <c r="M11" s="1126"/>
    </row>
    <row r="12" spans="1:27" ht="12.75" customHeight="1">
      <c r="A12" s="1076"/>
      <c r="B12" s="1027" t="s">
        <v>845</v>
      </c>
      <c r="C12" s="1028"/>
      <c r="D12" s="1029"/>
      <c r="E12" s="145">
        <v>560</v>
      </c>
      <c r="F12" s="145"/>
      <c r="G12" s="1124" t="s">
        <v>835</v>
      </c>
      <c r="H12" s="1125"/>
      <c r="I12" s="1125"/>
      <c r="J12" s="1125"/>
      <c r="K12" s="1125"/>
      <c r="L12" s="1125"/>
      <c r="M12" s="1126"/>
    </row>
    <row r="13" spans="1:27" ht="12.75" customHeight="1">
      <c r="A13" s="1076"/>
      <c r="B13" s="1027" t="s">
        <v>846</v>
      </c>
      <c r="C13" s="1028"/>
      <c r="D13" s="1029"/>
      <c r="E13" s="145">
        <v>430</v>
      </c>
      <c r="F13" s="145"/>
      <c r="G13" s="1124" t="s">
        <v>836</v>
      </c>
      <c r="H13" s="1125"/>
      <c r="I13" s="1125"/>
      <c r="J13" s="1125"/>
      <c r="K13" s="1125"/>
      <c r="L13" s="1125"/>
      <c r="M13" s="1126"/>
    </row>
    <row r="14" spans="1:27" ht="12.75" customHeight="1">
      <c r="A14" s="1076"/>
      <c r="B14" s="1027" t="s">
        <v>847</v>
      </c>
      <c r="C14" s="1028"/>
      <c r="D14" s="1029"/>
      <c r="E14" s="145">
        <v>500</v>
      </c>
      <c r="F14" s="145"/>
      <c r="G14" s="1124" t="s">
        <v>837</v>
      </c>
      <c r="H14" s="1125"/>
      <c r="I14" s="1125"/>
      <c r="J14" s="1125"/>
      <c r="K14" s="1125"/>
      <c r="L14" s="1125"/>
      <c r="M14" s="1126"/>
    </row>
    <row r="15" spans="1:27" ht="12.75" customHeight="1">
      <c r="A15" s="1076"/>
      <c r="B15" s="1024" t="s">
        <v>848</v>
      </c>
      <c r="C15" s="1025"/>
      <c r="D15" s="1026"/>
      <c r="E15" s="145">
        <v>720</v>
      </c>
      <c r="F15" s="145"/>
      <c r="G15" s="926" t="s">
        <v>838</v>
      </c>
      <c r="H15" s="927"/>
      <c r="I15" s="927"/>
      <c r="J15" s="927"/>
      <c r="K15" s="927"/>
      <c r="L15" s="927"/>
      <c r="M15" s="1123"/>
    </row>
    <row r="16" spans="1:27" ht="12.75" customHeight="1">
      <c r="A16" s="1077"/>
      <c r="B16" s="1039" t="s">
        <v>10</v>
      </c>
      <c r="C16" s="780"/>
      <c r="D16" s="1127"/>
      <c r="E16" s="148">
        <f>SUM(E6:E15)</f>
        <v>5560</v>
      </c>
      <c r="F16" s="148">
        <f>SUM(F6:F15)</f>
        <v>0</v>
      </c>
      <c r="G16" s="1068"/>
      <c r="H16" s="1069"/>
      <c r="I16" s="1069"/>
      <c r="J16" s="1069"/>
      <c r="K16" s="1069"/>
      <c r="L16" s="1069"/>
      <c r="M16" s="1070"/>
    </row>
    <row r="17" spans="1:27" ht="12.75" customHeight="1">
      <c r="A17" s="1072" t="s">
        <v>871</v>
      </c>
      <c r="B17" s="1163" t="s">
        <v>852</v>
      </c>
      <c r="C17" s="1164"/>
      <c r="D17" s="1165"/>
      <c r="E17" s="147">
        <v>870</v>
      </c>
      <c r="F17" s="147"/>
      <c r="G17" s="1160" t="s">
        <v>849</v>
      </c>
      <c r="H17" s="1161"/>
      <c r="I17" s="1161"/>
      <c r="J17" s="1161"/>
      <c r="K17" s="1161"/>
      <c r="L17" s="1161"/>
      <c r="M17" s="1162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12.75" customHeight="1">
      <c r="A18" s="1073"/>
      <c r="B18" s="1027" t="s">
        <v>853</v>
      </c>
      <c r="C18" s="1028"/>
      <c r="D18" s="1029"/>
      <c r="E18" s="145">
        <v>560</v>
      </c>
      <c r="F18" s="145"/>
      <c r="G18" s="1124" t="s">
        <v>850</v>
      </c>
      <c r="H18" s="1125"/>
      <c r="I18" s="1125"/>
      <c r="J18" s="1125"/>
      <c r="K18" s="1125"/>
      <c r="L18" s="1125"/>
      <c r="M18" s="1126"/>
    </row>
    <row r="19" spans="1:27" ht="12.75" customHeight="1">
      <c r="A19" s="1073"/>
      <c r="B19" s="1024" t="s">
        <v>854</v>
      </c>
      <c r="C19" s="1025"/>
      <c r="D19" s="1026"/>
      <c r="E19" s="145">
        <v>490</v>
      </c>
      <c r="F19" s="145"/>
      <c r="G19" s="926" t="s">
        <v>851</v>
      </c>
      <c r="H19" s="927"/>
      <c r="I19" s="927"/>
      <c r="J19" s="927"/>
      <c r="K19" s="927"/>
      <c r="L19" s="927"/>
      <c r="M19" s="1123"/>
    </row>
    <row r="20" spans="1:27" ht="12.75" customHeight="1">
      <c r="A20" s="1074"/>
      <c r="B20" s="1039" t="s">
        <v>10</v>
      </c>
      <c r="C20" s="780"/>
      <c r="D20" s="781"/>
      <c r="E20" s="148">
        <f>SUM(E17:E19)</f>
        <v>1920</v>
      </c>
      <c r="F20" s="148">
        <f>SUM(F17:F19)</f>
        <v>0</v>
      </c>
      <c r="G20" s="1018"/>
      <c r="H20" s="1019"/>
      <c r="I20" s="1019"/>
      <c r="J20" s="1019"/>
      <c r="K20" s="1019"/>
      <c r="L20" s="1019"/>
      <c r="M20" s="1020"/>
    </row>
    <row r="21" spans="1:27" ht="12.75" customHeight="1">
      <c r="A21" s="1072" t="s">
        <v>872</v>
      </c>
      <c r="B21" s="1163" t="s">
        <v>862</v>
      </c>
      <c r="C21" s="1164"/>
      <c r="D21" s="1165"/>
      <c r="E21" s="147">
        <v>750</v>
      </c>
      <c r="F21" s="147"/>
      <c r="G21" s="1166" t="s">
        <v>855</v>
      </c>
      <c r="H21" s="1167"/>
      <c r="I21" s="1167"/>
      <c r="J21" s="1167"/>
      <c r="K21" s="1167"/>
      <c r="L21" s="1167"/>
      <c r="M21" s="1168"/>
    </row>
    <row r="22" spans="1:27" ht="12.75" customHeight="1">
      <c r="A22" s="1073"/>
      <c r="B22" s="1027" t="s">
        <v>863</v>
      </c>
      <c r="C22" s="1028"/>
      <c r="D22" s="1029"/>
      <c r="E22" s="145">
        <v>580</v>
      </c>
      <c r="F22" s="145"/>
      <c r="G22" s="1169" t="s">
        <v>856</v>
      </c>
      <c r="H22" s="1170"/>
      <c r="I22" s="1170"/>
      <c r="J22" s="1170"/>
      <c r="K22" s="1170"/>
      <c r="L22" s="1170"/>
      <c r="M22" s="1171"/>
    </row>
    <row r="23" spans="1:27" ht="12.75" customHeight="1">
      <c r="A23" s="1073"/>
      <c r="B23" s="1027" t="s">
        <v>864</v>
      </c>
      <c r="C23" s="1028"/>
      <c r="D23" s="1029"/>
      <c r="E23" s="145">
        <v>720</v>
      </c>
      <c r="F23" s="145"/>
      <c r="G23" s="1169" t="s">
        <v>857</v>
      </c>
      <c r="H23" s="1170"/>
      <c r="I23" s="1170"/>
      <c r="J23" s="1170"/>
      <c r="K23" s="1170"/>
      <c r="L23" s="1170"/>
      <c r="M23" s="1171"/>
    </row>
    <row r="24" spans="1:27" ht="12.75" customHeight="1">
      <c r="A24" s="1073"/>
      <c r="B24" s="1027" t="s">
        <v>865</v>
      </c>
      <c r="C24" s="1028"/>
      <c r="D24" s="1029"/>
      <c r="E24" s="145">
        <v>590</v>
      </c>
      <c r="F24" s="145"/>
      <c r="G24" s="1169" t="s">
        <v>858</v>
      </c>
      <c r="H24" s="1170"/>
      <c r="I24" s="1170"/>
      <c r="J24" s="1170"/>
      <c r="K24" s="1170"/>
      <c r="L24" s="1170"/>
      <c r="M24" s="1171"/>
    </row>
    <row r="25" spans="1:27" ht="12.75" customHeight="1">
      <c r="A25" s="1073"/>
      <c r="B25" s="1027" t="s">
        <v>866</v>
      </c>
      <c r="C25" s="1028"/>
      <c r="D25" s="1029"/>
      <c r="E25" s="145">
        <v>460</v>
      </c>
      <c r="F25" s="145"/>
      <c r="G25" s="1169" t="s">
        <v>859</v>
      </c>
      <c r="H25" s="1170"/>
      <c r="I25" s="1170"/>
      <c r="J25" s="1170"/>
      <c r="K25" s="1170"/>
      <c r="L25" s="1170"/>
      <c r="M25" s="1171"/>
    </row>
    <row r="26" spans="1:27" ht="12.75" customHeight="1">
      <c r="A26" s="1073"/>
      <c r="B26" s="1027" t="s">
        <v>867</v>
      </c>
      <c r="C26" s="1028"/>
      <c r="D26" s="1029"/>
      <c r="E26" s="145">
        <v>320</v>
      </c>
      <c r="F26" s="145"/>
      <c r="G26" s="1169" t="s">
        <v>860</v>
      </c>
      <c r="H26" s="1170"/>
      <c r="I26" s="1170"/>
      <c r="J26" s="1170"/>
      <c r="K26" s="1170"/>
      <c r="L26" s="1170"/>
      <c r="M26" s="1171"/>
    </row>
    <row r="27" spans="1:27" ht="12.75" customHeight="1">
      <c r="A27" s="1073"/>
      <c r="B27" s="1024" t="s">
        <v>868</v>
      </c>
      <c r="C27" s="1025"/>
      <c r="D27" s="1026"/>
      <c r="E27" s="145">
        <v>740</v>
      </c>
      <c r="F27" s="145"/>
      <c r="G27" s="1172" t="s">
        <v>861</v>
      </c>
      <c r="H27" s="1173"/>
      <c r="I27" s="1173"/>
      <c r="J27" s="1173"/>
      <c r="K27" s="1173"/>
      <c r="L27" s="1173"/>
      <c r="M27" s="1174"/>
    </row>
    <row r="28" spans="1:27" ht="12.75" customHeight="1">
      <c r="A28" s="1074"/>
      <c r="B28" s="1039" t="s">
        <v>10</v>
      </c>
      <c r="C28" s="780"/>
      <c r="D28" s="781"/>
      <c r="E28" s="148">
        <f>SUM(E21:E27)</f>
        <v>4160</v>
      </c>
      <c r="F28" s="148">
        <f>SUM(F21:F27)</f>
        <v>0</v>
      </c>
      <c r="G28" s="1018"/>
      <c r="H28" s="1019"/>
      <c r="I28" s="1019"/>
      <c r="J28" s="1019"/>
      <c r="K28" s="1019"/>
      <c r="L28" s="1019"/>
      <c r="M28" s="1020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</row>
    <row r="29" spans="1:27" ht="12.75" customHeight="1"/>
    <row r="30" spans="1:27" ht="12.75" customHeight="1"/>
    <row r="31" spans="1:27" ht="12.75" customHeight="1">
      <c r="A31" s="1098" t="s">
        <v>828</v>
      </c>
      <c r="B31" s="1099"/>
      <c r="C31" s="1099"/>
      <c r="D31" s="1100"/>
      <c r="E31" s="156">
        <f>SUM(E28,E20,E16)</f>
        <v>11640</v>
      </c>
      <c r="F31" s="156">
        <f>SUM(F16,F20,F28)</f>
        <v>0</v>
      </c>
    </row>
    <row r="32" spans="1:27" ht="12.75" customHeight="1"/>
    <row r="33" spans="15:27" ht="12.75" customHeight="1"/>
    <row r="34" spans="15:27" ht="12.75" customHeight="1"/>
    <row r="35" spans="15:27" ht="12.75" customHeight="1"/>
    <row r="36" spans="15:27" ht="12.75" customHeight="1"/>
    <row r="37" spans="15:27" ht="12.75" customHeight="1"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5:27" ht="12.75" customHeight="1"/>
    <row r="39" spans="15:27" ht="12.75" customHeight="1"/>
    <row r="40" spans="15:27" ht="12.75" customHeight="1"/>
    <row r="41" spans="15:27" ht="12.75" customHeight="1"/>
    <row r="42" spans="15:27" ht="12.75" customHeight="1"/>
    <row r="43" spans="15:27" ht="12.75" customHeight="1"/>
    <row r="44" spans="15:27" ht="12.75" customHeight="1"/>
    <row r="45" spans="15:27" ht="12.75" customHeight="1"/>
    <row r="46" spans="15:27" ht="12.75" customHeight="1"/>
    <row r="47" spans="15:27" ht="12.75" customHeight="1"/>
    <row r="48" spans="15:27" ht="12.75" customHeight="1"/>
    <row r="49" spans="1:27" ht="12.75" customHeight="1"/>
    <row r="50" spans="1:27" ht="12.75" customHeight="1"/>
    <row r="51" spans="1:27" ht="12.75" customHeight="1"/>
    <row r="52" spans="1:27" ht="12.75" customHeight="1"/>
    <row r="53" spans="1:27" ht="12.75" customHeight="1"/>
    <row r="54" spans="1:27" ht="12.75" customHeight="1"/>
    <row r="55" spans="1:27" ht="12.75" customHeight="1"/>
    <row r="56" spans="1:27" ht="12.75" customHeight="1"/>
    <row r="57" spans="1:27" s="12" customFormat="1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 customHeight="1">
      <c r="N58" s="17"/>
    </row>
    <row r="59" spans="1:27" ht="12.75" customHeight="1"/>
    <row r="60" spans="1:27" ht="12.75" customHeight="1"/>
    <row r="61" spans="1:27" ht="12.75" customHeight="1"/>
    <row r="62" spans="1:27" ht="12.75" customHeight="1">
      <c r="N62" s="19"/>
    </row>
    <row r="63" spans="1:27" ht="12.75" customHeight="1"/>
    <row r="64" spans="1:27" ht="12.75" customHeight="1"/>
    <row r="65" spans="1:27" ht="12.75" customHeight="1"/>
    <row r="66" spans="1:27" ht="12.75" customHeight="1">
      <c r="A66" s="1071" t="s">
        <v>28</v>
      </c>
      <c r="B66" s="1071"/>
      <c r="C66" s="1071"/>
      <c r="D66" s="1071"/>
      <c r="E66" s="1071"/>
      <c r="F66" s="1071"/>
      <c r="G66" s="1071"/>
      <c r="H66" s="1071"/>
      <c r="I66" s="1071"/>
      <c r="J66" s="1071"/>
      <c r="K66" s="1071"/>
      <c r="L66" s="1071"/>
      <c r="M66" s="1071"/>
      <c r="N66" s="1071"/>
      <c r="O66" s="1071"/>
      <c r="P66" s="1071"/>
      <c r="Q66" s="1071"/>
      <c r="R66" s="1071"/>
      <c r="S66" s="1071"/>
      <c r="T66" s="1071"/>
      <c r="U66" s="1071"/>
      <c r="V66" s="1071"/>
      <c r="W66" s="1071"/>
      <c r="X66" s="1071"/>
      <c r="Y66" s="1071"/>
      <c r="Z66" s="1071"/>
      <c r="AA66" s="1071"/>
    </row>
    <row r="67" spans="1:27" ht="12.75" customHeight="1">
      <c r="N67" s="19"/>
    </row>
    <row r="68" spans="1:27" ht="12.75" customHeight="1"/>
    <row r="69" spans="1:27" ht="12.75" customHeight="1"/>
    <row r="70" spans="1:27" ht="12.75" customHeight="1"/>
    <row r="71" spans="1:27" ht="15" customHeight="1"/>
  </sheetData>
  <mergeCells count="67">
    <mergeCell ref="A66:AA66"/>
    <mergeCell ref="B12:D12"/>
    <mergeCell ref="B14:D14"/>
    <mergeCell ref="G12:M12"/>
    <mergeCell ref="G16:M16"/>
    <mergeCell ref="B15:D15"/>
    <mergeCell ref="B16:D16"/>
    <mergeCell ref="G15:M15"/>
    <mergeCell ref="G28:M28"/>
    <mergeCell ref="G22:M22"/>
    <mergeCell ref="G27:M27"/>
    <mergeCell ref="G23:M23"/>
    <mergeCell ref="G24:M24"/>
    <mergeCell ref="G25:M25"/>
    <mergeCell ref="G26:M26"/>
    <mergeCell ref="A31:D31"/>
    <mergeCell ref="B7:D7"/>
    <mergeCell ref="G10:M10"/>
    <mergeCell ref="B9:D9"/>
    <mergeCell ref="B6:D6"/>
    <mergeCell ref="G13:M13"/>
    <mergeCell ref="G6:M6"/>
    <mergeCell ref="A1:C1"/>
    <mergeCell ref="A2:C2"/>
    <mergeCell ref="A3:C3"/>
    <mergeCell ref="B5:D5"/>
    <mergeCell ref="D2:E2"/>
    <mergeCell ref="Y1:AA1"/>
    <mergeCell ref="U2:AA2"/>
    <mergeCell ref="X4:Z4"/>
    <mergeCell ref="U4:V4"/>
    <mergeCell ref="D1:X1"/>
    <mergeCell ref="J2:M2"/>
    <mergeCell ref="P2:Q2"/>
    <mergeCell ref="D3:S3"/>
    <mergeCell ref="F2:G2"/>
    <mergeCell ref="U3:Z3"/>
    <mergeCell ref="G5:M5"/>
    <mergeCell ref="A17:A20"/>
    <mergeCell ref="B20:D20"/>
    <mergeCell ref="B18:D18"/>
    <mergeCell ref="B24:D24"/>
    <mergeCell ref="A21:A28"/>
    <mergeCell ref="G8:M8"/>
    <mergeCell ref="B13:D13"/>
    <mergeCell ref="G14:M14"/>
    <mergeCell ref="G9:M9"/>
    <mergeCell ref="A6:A16"/>
    <mergeCell ref="B11:D11"/>
    <mergeCell ref="G11:M11"/>
    <mergeCell ref="G7:M7"/>
    <mergeCell ref="B10:D10"/>
    <mergeCell ref="B8:D8"/>
    <mergeCell ref="B27:D27"/>
    <mergeCell ref="B26:D26"/>
    <mergeCell ref="B28:D28"/>
    <mergeCell ref="B25:D25"/>
    <mergeCell ref="G17:M17"/>
    <mergeCell ref="G18:M18"/>
    <mergeCell ref="G19:M19"/>
    <mergeCell ref="B17:D17"/>
    <mergeCell ref="G20:M20"/>
    <mergeCell ref="B21:D21"/>
    <mergeCell ref="G21:M21"/>
    <mergeCell ref="B19:D19"/>
    <mergeCell ref="B23:D23"/>
    <mergeCell ref="B22:D22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AA75"/>
  <sheetViews>
    <sheetView showZeros="0" zoomScaleNormal="100" zoomScaleSheetLayoutView="100" workbookViewId="0">
      <selection activeCell="E29" sqref="E29"/>
    </sheetView>
  </sheetViews>
  <sheetFormatPr defaultRowHeight="11.25"/>
  <cols>
    <col min="1" max="4" width="3.125" style="6" customWidth="1"/>
    <col min="5" max="6" width="5.625" style="6" customWidth="1"/>
    <col min="7" max="18" width="3.125" style="6" customWidth="1"/>
    <col min="19" max="20" width="5.625" style="6" customWidth="1"/>
    <col min="21" max="62" width="3.125" style="6" customWidth="1"/>
    <col min="63" max="16384" width="9" style="6"/>
  </cols>
  <sheetData>
    <row r="1" spans="1:27" s="1" customFormat="1" ht="18.75" customHeight="1">
      <c r="A1" s="757" t="s">
        <v>869</v>
      </c>
      <c r="B1" s="758"/>
      <c r="C1" s="758"/>
      <c r="D1" s="1079" t="s">
        <v>45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20" t="str">
        <f>集計表!AC1</f>
        <v>2020/6</v>
      </c>
      <c r="Z1" s="1111"/>
      <c r="AA1" s="1112"/>
    </row>
    <row r="2" spans="1:27" ht="18.75" customHeight="1">
      <c r="A2" s="722" t="s">
        <v>56</v>
      </c>
      <c r="B2" s="759"/>
      <c r="C2" s="723"/>
      <c r="D2" s="768">
        <f>集計表!D2</f>
        <v>2020</v>
      </c>
      <c r="E2" s="768"/>
      <c r="F2" s="1047">
        <f>集計表!F2</f>
        <v>43985</v>
      </c>
      <c r="G2" s="1047"/>
      <c r="H2" s="209" t="str">
        <f>集計表!J2</f>
        <v>（水）</v>
      </c>
      <c r="I2" s="2" t="s">
        <v>13</v>
      </c>
      <c r="J2" s="1048">
        <f>集計表!L2</f>
        <v>43987</v>
      </c>
      <c r="K2" s="1113"/>
      <c r="L2" s="1113"/>
      <c r="M2" s="1113"/>
      <c r="N2" s="203" t="str">
        <f>集計表!P2</f>
        <v>（金）</v>
      </c>
      <c r="O2" s="3" t="s">
        <v>14</v>
      </c>
      <c r="P2" s="1057">
        <f>SUM(申込書!C6)</f>
        <v>43988</v>
      </c>
      <c r="Q2" s="1057"/>
      <c r="R2" s="4" t="s">
        <v>18</v>
      </c>
      <c r="S2" s="5" t="s">
        <v>19</v>
      </c>
      <c r="T2" s="187" t="s">
        <v>2549</v>
      </c>
      <c r="U2" s="1058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54</v>
      </c>
      <c r="B3" s="761"/>
      <c r="C3" s="762"/>
      <c r="D3" s="1053">
        <f>集計表!D3</f>
        <v>0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5"/>
      <c r="T3" s="159"/>
      <c r="U3" s="1046">
        <f>SUM(集計表!N133+集計表!N251)</f>
        <v>0</v>
      </c>
      <c r="V3" s="1046"/>
      <c r="W3" s="1046"/>
      <c r="X3" s="1046"/>
      <c r="Y3" s="1046"/>
      <c r="Z3" s="1046"/>
      <c r="AA3" s="7" t="s">
        <v>59</v>
      </c>
    </row>
    <row r="4" spans="1:27" ht="18.75" customHeight="1">
      <c r="U4" s="1019" t="s">
        <v>6</v>
      </c>
      <c r="V4" s="1019"/>
      <c r="W4" s="20" t="s">
        <v>21</v>
      </c>
      <c r="X4" s="1114">
        <f>SUM(T21)</f>
        <v>0</v>
      </c>
      <c r="Y4" s="1019"/>
      <c r="Z4" s="1019"/>
      <c r="AA4" s="6" t="s">
        <v>22</v>
      </c>
    </row>
    <row r="5" spans="1:27" ht="12.75" customHeight="1">
      <c r="A5" s="21"/>
      <c r="B5" s="1049" t="s">
        <v>23</v>
      </c>
      <c r="C5" s="1050"/>
      <c r="D5" s="1050"/>
      <c r="E5" s="162" t="s">
        <v>7</v>
      </c>
      <c r="F5" s="161" t="s">
        <v>8</v>
      </c>
      <c r="G5" s="1050" t="s">
        <v>24</v>
      </c>
      <c r="H5" s="1050"/>
      <c r="I5" s="1050"/>
      <c r="J5" s="1050"/>
      <c r="K5" s="1050"/>
      <c r="L5" s="1050"/>
      <c r="M5" s="1061"/>
      <c r="O5" s="21"/>
      <c r="P5" s="1049" t="s">
        <v>23</v>
      </c>
      <c r="Q5" s="1050"/>
      <c r="R5" s="1051"/>
      <c r="S5" s="162" t="s">
        <v>7</v>
      </c>
      <c r="T5" s="161" t="s">
        <v>8</v>
      </c>
      <c r="U5" s="1060" t="s">
        <v>24</v>
      </c>
      <c r="V5" s="1050"/>
      <c r="W5" s="1050"/>
      <c r="X5" s="1050"/>
      <c r="Y5" s="1050"/>
      <c r="Z5" s="1050"/>
      <c r="AA5" s="1061"/>
    </row>
    <row r="6" spans="1:27" ht="12.75" customHeight="1">
      <c r="A6" s="1072" t="s">
        <v>937</v>
      </c>
      <c r="B6" s="1163" t="s">
        <v>884</v>
      </c>
      <c r="C6" s="1164"/>
      <c r="D6" s="1165"/>
      <c r="E6" s="147">
        <v>560</v>
      </c>
      <c r="F6" s="147"/>
      <c r="G6" s="1160" t="s">
        <v>873</v>
      </c>
      <c r="H6" s="1161"/>
      <c r="I6" s="1161"/>
      <c r="J6" s="1161"/>
      <c r="K6" s="1161"/>
      <c r="L6" s="1161"/>
      <c r="M6" s="1162"/>
      <c r="O6" s="1175" t="s">
        <v>939</v>
      </c>
      <c r="P6" s="1163" t="s">
        <v>917</v>
      </c>
      <c r="Q6" s="1164"/>
      <c r="R6" s="1165"/>
      <c r="S6" s="147">
        <v>610</v>
      </c>
      <c r="T6" s="147"/>
      <c r="U6" s="1160" t="s">
        <v>923</v>
      </c>
      <c r="V6" s="1161"/>
      <c r="W6" s="1161"/>
      <c r="X6" s="1161"/>
      <c r="Y6" s="1161"/>
      <c r="Z6" s="1161"/>
      <c r="AA6" s="1162"/>
    </row>
    <row r="7" spans="1:27" ht="12.75" customHeight="1">
      <c r="A7" s="1073"/>
      <c r="B7" s="1027" t="s">
        <v>885</v>
      </c>
      <c r="C7" s="1028"/>
      <c r="D7" s="1029"/>
      <c r="E7" s="145">
        <v>540</v>
      </c>
      <c r="F7" s="145"/>
      <c r="G7" s="1124" t="s">
        <v>874</v>
      </c>
      <c r="H7" s="1125"/>
      <c r="I7" s="1125"/>
      <c r="J7" s="1125"/>
      <c r="K7" s="1125"/>
      <c r="L7" s="1125"/>
      <c r="M7" s="1126"/>
      <c r="O7" s="1176"/>
      <c r="P7" s="1027" t="s">
        <v>918</v>
      </c>
      <c r="Q7" s="1028"/>
      <c r="R7" s="1029"/>
      <c r="S7" s="145">
        <v>500</v>
      </c>
      <c r="T7" s="145"/>
      <c r="U7" s="1124" t="s">
        <v>924</v>
      </c>
      <c r="V7" s="1125"/>
      <c r="W7" s="1125"/>
      <c r="X7" s="1125"/>
      <c r="Y7" s="1125"/>
      <c r="Z7" s="1125"/>
      <c r="AA7" s="1126"/>
    </row>
    <row r="8" spans="1:27" ht="12.75" customHeight="1">
      <c r="A8" s="1073"/>
      <c r="B8" s="1027" t="s">
        <v>886</v>
      </c>
      <c r="C8" s="1028"/>
      <c r="D8" s="1029"/>
      <c r="E8" s="145">
        <v>1000</v>
      </c>
      <c r="F8" s="145"/>
      <c r="G8" s="1124" t="s">
        <v>875</v>
      </c>
      <c r="H8" s="1125"/>
      <c r="I8" s="1125"/>
      <c r="J8" s="1125"/>
      <c r="K8" s="1125"/>
      <c r="L8" s="1125"/>
      <c r="M8" s="1126"/>
      <c r="O8" s="1176"/>
      <c r="P8" s="1027" t="s">
        <v>919</v>
      </c>
      <c r="Q8" s="1028"/>
      <c r="R8" s="1029"/>
      <c r="S8" s="145">
        <v>430</v>
      </c>
      <c r="T8" s="145"/>
      <c r="U8" s="1124" t="s">
        <v>925</v>
      </c>
      <c r="V8" s="1125"/>
      <c r="W8" s="1125"/>
      <c r="X8" s="1125"/>
      <c r="Y8" s="1125"/>
      <c r="Z8" s="1125"/>
      <c r="AA8" s="1126"/>
    </row>
    <row r="9" spans="1:27" ht="12.75" customHeight="1">
      <c r="A9" s="1073"/>
      <c r="B9" s="1027" t="s">
        <v>887</v>
      </c>
      <c r="C9" s="1028"/>
      <c r="D9" s="1029"/>
      <c r="E9" s="145">
        <v>460</v>
      </c>
      <c r="F9" s="145"/>
      <c r="G9" s="1124" t="s">
        <v>876</v>
      </c>
      <c r="H9" s="1125"/>
      <c r="I9" s="1125"/>
      <c r="J9" s="1125"/>
      <c r="K9" s="1125"/>
      <c r="L9" s="1125"/>
      <c r="M9" s="1126"/>
      <c r="O9" s="1176"/>
      <c r="P9" s="1027" t="s">
        <v>920</v>
      </c>
      <c r="Q9" s="1028"/>
      <c r="R9" s="1029"/>
      <c r="S9" s="145">
        <v>420</v>
      </c>
      <c r="T9" s="145"/>
      <c r="U9" s="1124" t="s">
        <v>926</v>
      </c>
      <c r="V9" s="1125"/>
      <c r="W9" s="1125"/>
      <c r="X9" s="1125"/>
      <c r="Y9" s="1125"/>
      <c r="Z9" s="1125"/>
      <c r="AA9" s="1126"/>
    </row>
    <row r="10" spans="1:27" ht="12.75" customHeight="1">
      <c r="A10" s="1073"/>
      <c r="B10" s="1027" t="s">
        <v>888</v>
      </c>
      <c r="C10" s="1028"/>
      <c r="D10" s="1029"/>
      <c r="E10" s="145">
        <v>520</v>
      </c>
      <c r="F10" s="145"/>
      <c r="G10" s="1124" t="s">
        <v>877</v>
      </c>
      <c r="H10" s="1125"/>
      <c r="I10" s="1125"/>
      <c r="J10" s="1125"/>
      <c r="K10" s="1125"/>
      <c r="L10" s="1125"/>
      <c r="M10" s="1126"/>
      <c r="O10" s="1176"/>
      <c r="P10" s="1027" t="s">
        <v>921</v>
      </c>
      <c r="Q10" s="1028"/>
      <c r="R10" s="1029"/>
      <c r="S10" s="145">
        <v>760</v>
      </c>
      <c r="T10" s="145"/>
      <c r="U10" s="1124" t="s">
        <v>927</v>
      </c>
      <c r="V10" s="1125"/>
      <c r="W10" s="1125"/>
      <c r="X10" s="1125"/>
      <c r="Y10" s="1125"/>
      <c r="Z10" s="1125"/>
      <c r="AA10" s="1126"/>
    </row>
    <row r="11" spans="1:27" ht="12.75" customHeight="1">
      <c r="A11" s="1073"/>
      <c r="B11" s="1027" t="s">
        <v>889</v>
      </c>
      <c r="C11" s="1028"/>
      <c r="D11" s="1029"/>
      <c r="E11" s="145">
        <v>500</v>
      </c>
      <c r="F11" s="145"/>
      <c r="G11" s="1124" t="s">
        <v>878</v>
      </c>
      <c r="H11" s="1125"/>
      <c r="I11" s="1125"/>
      <c r="J11" s="1125"/>
      <c r="K11" s="1125"/>
      <c r="L11" s="1125"/>
      <c r="M11" s="1126"/>
      <c r="O11" s="1176"/>
      <c r="P11" s="1024" t="s">
        <v>922</v>
      </c>
      <c r="Q11" s="1025"/>
      <c r="R11" s="1026"/>
      <c r="S11" s="145">
        <v>840</v>
      </c>
      <c r="T11" s="145"/>
      <c r="U11" s="926" t="s">
        <v>928</v>
      </c>
      <c r="V11" s="927"/>
      <c r="W11" s="927"/>
      <c r="X11" s="927"/>
      <c r="Y11" s="927"/>
      <c r="Z11" s="927"/>
      <c r="AA11" s="1123"/>
    </row>
    <row r="12" spans="1:27" ht="12.75" customHeight="1">
      <c r="A12" s="1073"/>
      <c r="B12" s="1027" t="s">
        <v>890</v>
      </c>
      <c r="C12" s="1028"/>
      <c r="D12" s="1029"/>
      <c r="E12" s="145">
        <v>650</v>
      </c>
      <c r="F12" s="145"/>
      <c r="G12" s="1124" t="s">
        <v>879</v>
      </c>
      <c r="H12" s="1125"/>
      <c r="I12" s="1125"/>
      <c r="J12" s="1125"/>
      <c r="K12" s="1125"/>
      <c r="L12" s="1125"/>
      <c r="M12" s="1126"/>
      <c r="O12" s="1177"/>
      <c r="P12" s="1039" t="s">
        <v>10</v>
      </c>
      <c r="Q12" s="780"/>
      <c r="R12" s="781"/>
      <c r="S12" s="148">
        <f>SUM(S6:S11)</f>
        <v>3560</v>
      </c>
      <c r="T12" s="148">
        <f>SUM(T6:T11)</f>
        <v>0</v>
      </c>
      <c r="U12" s="1018"/>
      <c r="V12" s="1019"/>
      <c r="W12" s="1019"/>
      <c r="X12" s="1019"/>
      <c r="Y12" s="1019"/>
      <c r="Z12" s="1019"/>
      <c r="AA12" s="1020"/>
    </row>
    <row r="13" spans="1:27" ht="12.75" customHeight="1">
      <c r="A13" s="1073"/>
      <c r="B13" s="1027" t="s">
        <v>891</v>
      </c>
      <c r="C13" s="1028"/>
      <c r="D13" s="1029"/>
      <c r="E13" s="145">
        <v>600</v>
      </c>
      <c r="F13" s="145"/>
      <c r="G13" s="1124" t="s">
        <v>880</v>
      </c>
      <c r="H13" s="1125"/>
      <c r="I13" s="1125"/>
      <c r="J13" s="1125"/>
      <c r="K13" s="1125"/>
      <c r="L13" s="1125"/>
      <c r="M13" s="1126"/>
      <c r="O13" s="1072" t="s">
        <v>940</v>
      </c>
      <c r="P13" s="1163" t="s">
        <v>933</v>
      </c>
      <c r="Q13" s="1164"/>
      <c r="R13" s="1165"/>
      <c r="S13" s="147">
        <v>660</v>
      </c>
      <c r="T13" s="147"/>
      <c r="U13" s="1160" t="s">
        <v>929</v>
      </c>
      <c r="V13" s="1161"/>
      <c r="W13" s="1161"/>
      <c r="X13" s="1161"/>
      <c r="Y13" s="1161"/>
      <c r="Z13" s="1161"/>
      <c r="AA13" s="1162"/>
    </row>
    <row r="14" spans="1:27" ht="12.75" customHeight="1">
      <c r="A14" s="1073"/>
      <c r="B14" s="1027" t="s">
        <v>892</v>
      </c>
      <c r="C14" s="1028"/>
      <c r="D14" s="1029"/>
      <c r="E14" s="145">
        <v>510</v>
      </c>
      <c r="F14" s="145"/>
      <c r="G14" s="1124" t="s">
        <v>881</v>
      </c>
      <c r="H14" s="1125"/>
      <c r="I14" s="1125"/>
      <c r="J14" s="1125"/>
      <c r="K14" s="1125"/>
      <c r="L14" s="1125"/>
      <c r="M14" s="1126"/>
      <c r="O14" s="1073"/>
      <c r="P14" s="1027" t="s">
        <v>934</v>
      </c>
      <c r="Q14" s="1028"/>
      <c r="R14" s="1029"/>
      <c r="S14" s="145">
        <v>640</v>
      </c>
      <c r="T14" s="145"/>
      <c r="U14" s="1124" t="s">
        <v>930</v>
      </c>
      <c r="V14" s="1125"/>
      <c r="W14" s="1125"/>
      <c r="X14" s="1125"/>
      <c r="Y14" s="1125"/>
      <c r="Z14" s="1125"/>
      <c r="AA14" s="1126"/>
    </row>
    <row r="15" spans="1:27" ht="12.75" customHeight="1">
      <c r="A15" s="1073"/>
      <c r="B15" s="1027" t="s">
        <v>893</v>
      </c>
      <c r="C15" s="1028"/>
      <c r="D15" s="1029"/>
      <c r="E15" s="145">
        <v>770</v>
      </c>
      <c r="F15" s="145"/>
      <c r="G15" s="1124" t="s">
        <v>882</v>
      </c>
      <c r="H15" s="1125"/>
      <c r="I15" s="1125"/>
      <c r="J15" s="1125"/>
      <c r="K15" s="1125"/>
      <c r="L15" s="1125"/>
      <c r="M15" s="1126"/>
      <c r="O15" s="1073"/>
      <c r="P15" s="1027" t="s">
        <v>935</v>
      </c>
      <c r="Q15" s="1028"/>
      <c r="R15" s="1029"/>
      <c r="S15" s="145">
        <v>540</v>
      </c>
      <c r="T15" s="145"/>
      <c r="U15" s="1124" t="s">
        <v>931</v>
      </c>
      <c r="V15" s="1125"/>
      <c r="W15" s="1125"/>
      <c r="X15" s="1125"/>
      <c r="Y15" s="1125"/>
      <c r="Z15" s="1125"/>
      <c r="AA15" s="1126"/>
    </row>
    <row r="16" spans="1:27" ht="12.75" customHeight="1">
      <c r="A16" s="1073"/>
      <c r="B16" s="1024" t="s">
        <v>894</v>
      </c>
      <c r="C16" s="1025"/>
      <c r="D16" s="1026"/>
      <c r="E16" s="145">
        <v>540</v>
      </c>
      <c r="F16" s="145"/>
      <c r="G16" s="926" t="s">
        <v>883</v>
      </c>
      <c r="H16" s="927"/>
      <c r="I16" s="927"/>
      <c r="J16" s="927"/>
      <c r="K16" s="927"/>
      <c r="L16" s="927"/>
      <c r="M16" s="1123"/>
      <c r="O16" s="1073"/>
      <c r="P16" s="1024" t="s">
        <v>936</v>
      </c>
      <c r="Q16" s="1025"/>
      <c r="R16" s="1026"/>
      <c r="S16" s="145">
        <v>520</v>
      </c>
      <c r="T16" s="145"/>
      <c r="U16" s="926" t="s">
        <v>932</v>
      </c>
      <c r="V16" s="927"/>
      <c r="W16" s="927"/>
      <c r="X16" s="927"/>
      <c r="Y16" s="927"/>
      <c r="Z16" s="927"/>
      <c r="AA16" s="1123"/>
    </row>
    <row r="17" spans="1:27" ht="12.75" customHeight="1">
      <c r="A17" s="1074"/>
      <c r="B17" s="1039" t="s">
        <v>10</v>
      </c>
      <c r="C17" s="780"/>
      <c r="D17" s="1127"/>
      <c r="E17" s="148">
        <f>SUM(E6:E16)</f>
        <v>6650</v>
      </c>
      <c r="F17" s="148">
        <f>SUM(F6:F16)</f>
        <v>0</v>
      </c>
      <c r="G17" s="1018"/>
      <c r="H17" s="1019"/>
      <c r="I17" s="1019"/>
      <c r="J17" s="1019"/>
      <c r="K17" s="1019"/>
      <c r="L17" s="1019"/>
      <c r="M17" s="1020"/>
      <c r="O17" s="1074"/>
      <c r="P17" s="1039" t="s">
        <v>10</v>
      </c>
      <c r="Q17" s="780"/>
      <c r="R17" s="781"/>
      <c r="S17" s="148">
        <f>SUM(S13:S16)</f>
        <v>2360</v>
      </c>
      <c r="T17" s="148">
        <f>SUM(T13:T16)</f>
        <v>0</v>
      </c>
      <c r="U17" s="1018"/>
      <c r="V17" s="1019"/>
      <c r="W17" s="1019"/>
      <c r="X17" s="1019"/>
      <c r="Y17" s="1019"/>
      <c r="Z17" s="1019"/>
      <c r="AA17" s="1020"/>
    </row>
    <row r="18" spans="1:27" ht="12.75" customHeight="1">
      <c r="A18" s="1075" t="s">
        <v>938</v>
      </c>
      <c r="B18" s="1163" t="s">
        <v>906</v>
      </c>
      <c r="C18" s="1164"/>
      <c r="D18" s="1165"/>
      <c r="E18" s="147">
        <v>210</v>
      </c>
      <c r="F18" s="147"/>
      <c r="G18" s="1160" t="s">
        <v>895</v>
      </c>
      <c r="H18" s="1161"/>
      <c r="I18" s="1161"/>
      <c r="J18" s="1161"/>
      <c r="K18" s="1161"/>
      <c r="L18" s="1161"/>
      <c r="M18" s="1162"/>
      <c r="U18" s="196"/>
      <c r="V18" s="196"/>
      <c r="W18" s="196"/>
      <c r="X18" s="196"/>
      <c r="Y18" s="196"/>
      <c r="Z18" s="196"/>
      <c r="AA18" s="196"/>
    </row>
    <row r="19" spans="1:27" ht="12.75" customHeight="1">
      <c r="A19" s="1076"/>
      <c r="B19" s="1027" t="s">
        <v>907</v>
      </c>
      <c r="C19" s="1028"/>
      <c r="D19" s="1029"/>
      <c r="E19" s="145">
        <v>290</v>
      </c>
      <c r="F19" s="145"/>
      <c r="G19" s="1124" t="s">
        <v>896</v>
      </c>
      <c r="H19" s="1125"/>
      <c r="I19" s="1125"/>
      <c r="J19" s="1125"/>
      <c r="K19" s="1125"/>
      <c r="L19" s="1125"/>
      <c r="M19" s="11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2.75" customHeight="1">
      <c r="A20" s="1076"/>
      <c r="B20" s="1027" t="s">
        <v>908</v>
      </c>
      <c r="C20" s="1028"/>
      <c r="D20" s="1029"/>
      <c r="E20" s="145">
        <v>520</v>
      </c>
      <c r="F20" s="145"/>
      <c r="G20" s="1124" t="s">
        <v>897</v>
      </c>
      <c r="H20" s="1125"/>
      <c r="I20" s="1125"/>
      <c r="J20" s="1125"/>
      <c r="K20" s="1125"/>
      <c r="L20" s="1125"/>
      <c r="M20" s="1126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</row>
    <row r="21" spans="1:27" ht="12.75" customHeight="1">
      <c r="A21" s="1076"/>
      <c r="B21" s="1027" t="s">
        <v>909</v>
      </c>
      <c r="C21" s="1028"/>
      <c r="D21" s="1029"/>
      <c r="E21" s="145">
        <v>800</v>
      </c>
      <c r="F21" s="145"/>
      <c r="G21" s="1124" t="s">
        <v>898</v>
      </c>
      <c r="H21" s="1125"/>
      <c r="I21" s="1125"/>
      <c r="J21" s="1125"/>
      <c r="K21" s="1125"/>
      <c r="L21" s="1125"/>
      <c r="M21" s="1126"/>
      <c r="O21" s="1098" t="s">
        <v>870</v>
      </c>
      <c r="P21" s="1099"/>
      <c r="Q21" s="1099"/>
      <c r="R21" s="1100"/>
      <c r="S21" s="156">
        <f>SUM(S17,S12,E17,E29)</f>
        <v>18290</v>
      </c>
      <c r="T21" s="156">
        <f>SUM(T17,T12,F17,F29)</f>
        <v>0</v>
      </c>
      <c r="U21" s="26"/>
      <c r="V21" s="26"/>
      <c r="W21" s="26"/>
      <c r="X21" s="26"/>
      <c r="Y21" s="26"/>
      <c r="Z21" s="26"/>
      <c r="AA21" s="26"/>
    </row>
    <row r="22" spans="1:27" ht="12.75" customHeight="1">
      <c r="A22" s="1076"/>
      <c r="B22" s="1027" t="s">
        <v>910</v>
      </c>
      <c r="C22" s="1028"/>
      <c r="D22" s="1029"/>
      <c r="E22" s="145">
        <v>510</v>
      </c>
      <c r="F22" s="145"/>
      <c r="G22" s="1124" t="s">
        <v>899</v>
      </c>
      <c r="H22" s="1125"/>
      <c r="I22" s="1125"/>
      <c r="J22" s="1125"/>
      <c r="K22" s="1125"/>
      <c r="L22" s="1125"/>
      <c r="M22" s="1126"/>
    </row>
    <row r="23" spans="1:27" ht="12.75" customHeight="1">
      <c r="A23" s="1076"/>
      <c r="B23" s="1027" t="s">
        <v>911</v>
      </c>
      <c r="C23" s="1028"/>
      <c r="D23" s="1029"/>
      <c r="E23" s="145">
        <v>620</v>
      </c>
      <c r="F23" s="145"/>
      <c r="G23" s="1124" t="s">
        <v>900</v>
      </c>
      <c r="H23" s="1125"/>
      <c r="I23" s="1125"/>
      <c r="J23" s="1125"/>
      <c r="K23" s="1125"/>
      <c r="L23" s="1125"/>
      <c r="M23" s="1126"/>
    </row>
    <row r="24" spans="1:27" ht="12.75" customHeight="1">
      <c r="A24" s="1076"/>
      <c r="B24" s="1027" t="s">
        <v>912</v>
      </c>
      <c r="C24" s="1028"/>
      <c r="D24" s="1029"/>
      <c r="E24" s="145">
        <v>700</v>
      </c>
      <c r="F24" s="145"/>
      <c r="G24" s="1124" t="s">
        <v>901</v>
      </c>
      <c r="H24" s="1125"/>
      <c r="I24" s="1125"/>
      <c r="J24" s="1125"/>
      <c r="K24" s="1125"/>
      <c r="L24" s="1125"/>
      <c r="M24" s="1126"/>
    </row>
    <row r="25" spans="1:27" ht="12.75" customHeight="1">
      <c r="A25" s="1076"/>
      <c r="B25" s="1027" t="s">
        <v>913</v>
      </c>
      <c r="C25" s="1028"/>
      <c r="D25" s="1029"/>
      <c r="E25" s="145">
        <v>260</v>
      </c>
      <c r="F25" s="145"/>
      <c r="G25" s="1124" t="s">
        <v>902</v>
      </c>
      <c r="H25" s="1125"/>
      <c r="I25" s="1125"/>
      <c r="J25" s="1125"/>
      <c r="K25" s="1125"/>
      <c r="L25" s="1125"/>
      <c r="M25" s="1126"/>
    </row>
    <row r="26" spans="1:27" ht="12.75" customHeight="1">
      <c r="A26" s="1076"/>
      <c r="B26" s="1027" t="s">
        <v>914</v>
      </c>
      <c r="C26" s="1028"/>
      <c r="D26" s="1029"/>
      <c r="E26" s="145">
        <v>840</v>
      </c>
      <c r="F26" s="145"/>
      <c r="G26" s="1124" t="s">
        <v>903</v>
      </c>
      <c r="H26" s="1125"/>
      <c r="I26" s="1125"/>
      <c r="J26" s="1125"/>
      <c r="K26" s="1125"/>
      <c r="L26" s="1125"/>
      <c r="M26" s="1126"/>
    </row>
    <row r="27" spans="1:27" ht="12.75" customHeight="1">
      <c r="A27" s="1076"/>
      <c r="B27" s="1027" t="s">
        <v>915</v>
      </c>
      <c r="C27" s="1028"/>
      <c r="D27" s="1029"/>
      <c r="E27" s="145">
        <v>510</v>
      </c>
      <c r="F27" s="145"/>
      <c r="G27" s="1124" t="s">
        <v>904</v>
      </c>
      <c r="H27" s="1125"/>
      <c r="I27" s="1125"/>
      <c r="J27" s="1125"/>
      <c r="K27" s="1125"/>
      <c r="L27" s="1125"/>
      <c r="M27" s="1126"/>
    </row>
    <row r="28" spans="1:27" ht="12.75" customHeight="1">
      <c r="A28" s="1076"/>
      <c r="B28" s="1024" t="s">
        <v>916</v>
      </c>
      <c r="C28" s="1025"/>
      <c r="D28" s="1026"/>
      <c r="E28" s="145">
        <v>460</v>
      </c>
      <c r="F28" s="145"/>
      <c r="G28" s="926" t="s">
        <v>905</v>
      </c>
      <c r="H28" s="927"/>
      <c r="I28" s="927"/>
      <c r="J28" s="927"/>
      <c r="K28" s="927"/>
      <c r="L28" s="927"/>
      <c r="M28" s="1123"/>
    </row>
    <row r="29" spans="1:27" ht="12.75" customHeight="1">
      <c r="A29" s="1077"/>
      <c r="B29" s="1039" t="s">
        <v>10</v>
      </c>
      <c r="C29" s="780"/>
      <c r="D29" s="1127"/>
      <c r="E29" s="148">
        <f>SUM(E18:E28)</f>
        <v>5720</v>
      </c>
      <c r="F29" s="148">
        <f>SUM(F18:F28)</f>
        <v>0</v>
      </c>
      <c r="G29" s="1068"/>
      <c r="H29" s="1069"/>
      <c r="I29" s="1069"/>
      <c r="J29" s="1069"/>
      <c r="K29" s="1069"/>
      <c r="L29" s="1069"/>
      <c r="M29" s="1070"/>
    </row>
    <row r="30" spans="1:27" ht="12.75" customHeight="1"/>
    <row r="31" spans="1:27" ht="12.75" customHeight="1"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2.75" customHeight="1"/>
    <row r="33" spans="1:13" ht="12.75" customHeight="1"/>
    <row r="34" spans="1:13" ht="12.75" customHeight="1"/>
    <row r="35" spans="1:13" ht="12.75" customHeight="1"/>
    <row r="36" spans="1:13" ht="12.75" customHeight="1"/>
    <row r="37" spans="1:13" ht="12.75" customHeight="1"/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>
      <c r="A42" s="47"/>
      <c r="B42" s="49"/>
      <c r="C42" s="49"/>
      <c r="D42" s="49"/>
      <c r="E42" s="50"/>
      <c r="F42" s="50"/>
      <c r="G42" s="26"/>
      <c r="H42" s="26"/>
      <c r="I42" s="26"/>
      <c r="J42" s="26"/>
      <c r="K42" s="26"/>
      <c r="L42" s="26"/>
      <c r="M42" s="26"/>
    </row>
    <row r="43" spans="1:13" ht="12.75" customHeight="1">
      <c r="A43" s="47"/>
      <c r="B43" s="19"/>
      <c r="C43" s="19"/>
      <c r="D43" s="19"/>
      <c r="E43" s="50"/>
      <c r="F43" s="50"/>
      <c r="G43" s="26"/>
      <c r="H43" s="26"/>
      <c r="I43" s="26"/>
      <c r="J43" s="26"/>
      <c r="K43" s="26"/>
      <c r="L43" s="26"/>
      <c r="M43" s="26"/>
    </row>
    <row r="44" spans="1:13" ht="12.75" customHeight="1">
      <c r="A44" s="47"/>
      <c r="B44" s="195"/>
      <c r="C44" s="195"/>
      <c r="D44" s="195"/>
      <c r="E44" s="182"/>
      <c r="F44" s="182"/>
      <c r="G44" s="196"/>
      <c r="H44" s="196"/>
      <c r="I44" s="196"/>
      <c r="J44" s="196"/>
      <c r="K44" s="196"/>
      <c r="L44" s="196"/>
      <c r="M44" s="196"/>
    </row>
    <row r="45" spans="1:13" ht="12.75" customHeight="1">
      <c r="B45" s="19"/>
      <c r="C45" s="19"/>
      <c r="D45" s="19"/>
      <c r="E45" s="50"/>
      <c r="F45" s="26"/>
      <c r="G45" s="26"/>
      <c r="H45" s="26"/>
      <c r="I45" s="26"/>
      <c r="J45" s="26"/>
      <c r="K45" s="26"/>
      <c r="L45" s="26"/>
      <c r="M45" s="26"/>
    </row>
    <row r="46" spans="1:13" ht="12.75" customHeight="1">
      <c r="D46" s="271"/>
      <c r="E46" s="271"/>
      <c r="F46" s="271"/>
      <c r="G46" s="271"/>
      <c r="H46" s="271"/>
      <c r="I46" s="271"/>
      <c r="J46" s="271"/>
      <c r="K46" s="271"/>
      <c r="L46" s="271"/>
      <c r="M46" s="271"/>
    </row>
    <row r="47" spans="1:13" ht="12.75" customHeight="1"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1:27" ht="12.75" customHeight="1"/>
    <row r="66" spans="1:27" ht="12.75" customHeight="1">
      <c r="A66" s="1071" t="s">
        <v>28</v>
      </c>
      <c r="B66" s="1071"/>
      <c r="C66" s="1071"/>
      <c r="D66" s="1071"/>
      <c r="E66" s="1071"/>
      <c r="F66" s="1071"/>
      <c r="G66" s="1071"/>
      <c r="H66" s="1071"/>
      <c r="I66" s="1071"/>
      <c r="J66" s="1071"/>
      <c r="K66" s="1071"/>
      <c r="L66" s="1071"/>
      <c r="M66" s="1071"/>
      <c r="N66" s="1071"/>
      <c r="O66" s="1071"/>
      <c r="P66" s="1071"/>
      <c r="Q66" s="1071"/>
      <c r="R66" s="1071"/>
      <c r="S66" s="1071"/>
      <c r="T66" s="1071"/>
      <c r="U66" s="1071"/>
      <c r="V66" s="1071"/>
      <c r="W66" s="1071"/>
      <c r="X66" s="1071"/>
      <c r="Y66" s="1071"/>
      <c r="Z66" s="1071"/>
      <c r="AA66" s="1071"/>
    </row>
    <row r="67" spans="1:27" ht="12.75" customHeight="1">
      <c r="N67" s="271"/>
    </row>
    <row r="68" spans="1:27" ht="12.75" customHeight="1"/>
    <row r="69" spans="1:27" ht="12.75" customHeight="1"/>
    <row r="70" spans="1:27" ht="12.75" customHeight="1">
      <c r="N70" s="19"/>
    </row>
    <row r="71" spans="1:27" ht="15" customHeight="1"/>
    <row r="75" spans="1:27" ht="12">
      <c r="N75" s="19"/>
    </row>
  </sheetData>
  <mergeCells count="96">
    <mergeCell ref="U3:Z3"/>
    <mergeCell ref="A66:AA66"/>
    <mergeCell ref="G14:M14"/>
    <mergeCell ref="B9:D9"/>
    <mergeCell ref="B11:D11"/>
    <mergeCell ref="B13:D13"/>
    <mergeCell ref="B14:D14"/>
    <mergeCell ref="B21:D21"/>
    <mergeCell ref="B28:D28"/>
    <mergeCell ref="G23:M23"/>
    <mergeCell ref="G21:M21"/>
    <mergeCell ref="G25:M25"/>
    <mergeCell ref="G18:M18"/>
    <mergeCell ref="G22:M22"/>
    <mergeCell ref="B27:D27"/>
    <mergeCell ref="G24:M24"/>
    <mergeCell ref="B5:D5"/>
    <mergeCell ref="G5:M5"/>
    <mergeCell ref="P5:R5"/>
    <mergeCell ref="A3:C3"/>
    <mergeCell ref="D3:S3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4:V4"/>
    <mergeCell ref="X4:Z4"/>
    <mergeCell ref="U5:AA5"/>
    <mergeCell ref="B16:D16"/>
    <mergeCell ref="B7:D7"/>
    <mergeCell ref="B6:D6"/>
    <mergeCell ref="B8:D8"/>
    <mergeCell ref="B10:D10"/>
    <mergeCell ref="B12:D12"/>
    <mergeCell ref="P6:R6"/>
    <mergeCell ref="G8:M8"/>
    <mergeCell ref="G10:M10"/>
    <mergeCell ref="G11:M11"/>
    <mergeCell ref="G15:M15"/>
    <mergeCell ref="B15:D15"/>
    <mergeCell ref="G9:M9"/>
    <mergeCell ref="G16:M16"/>
    <mergeCell ref="G13:M13"/>
    <mergeCell ref="G6:M6"/>
    <mergeCell ref="B22:D22"/>
    <mergeCell ref="B23:D23"/>
    <mergeCell ref="B18:D18"/>
    <mergeCell ref="B19:D19"/>
    <mergeCell ref="B20:D20"/>
    <mergeCell ref="B17:D17"/>
    <mergeCell ref="G17:M17"/>
    <mergeCell ref="G7:M7"/>
    <mergeCell ref="G12:M12"/>
    <mergeCell ref="B29:D29"/>
    <mergeCell ref="G29:M29"/>
    <mergeCell ref="G27:M27"/>
    <mergeCell ref="P9:R9"/>
    <mergeCell ref="U6:AA6"/>
    <mergeCell ref="G26:M26"/>
    <mergeCell ref="B25:D25"/>
    <mergeCell ref="B26:D26"/>
    <mergeCell ref="B24:D24"/>
    <mergeCell ref="U7:AA7"/>
    <mergeCell ref="P10:R10"/>
    <mergeCell ref="U10:AA10"/>
    <mergeCell ref="P8:R8"/>
    <mergeCell ref="P7:R7"/>
    <mergeCell ref="P17:R17"/>
    <mergeCell ref="U17:AA17"/>
    <mergeCell ref="A6:A17"/>
    <mergeCell ref="A18:A29"/>
    <mergeCell ref="O6:O12"/>
    <mergeCell ref="U13:AA13"/>
    <mergeCell ref="O21:R21"/>
    <mergeCell ref="G19:M19"/>
    <mergeCell ref="G20:M20"/>
    <mergeCell ref="G28:M28"/>
    <mergeCell ref="P13:R13"/>
    <mergeCell ref="P14:R14"/>
    <mergeCell ref="P15:R15"/>
    <mergeCell ref="U9:AA9"/>
    <mergeCell ref="U8:AA8"/>
    <mergeCell ref="P12:R12"/>
    <mergeCell ref="P11:R11"/>
    <mergeCell ref="U11:AA11"/>
    <mergeCell ref="U14:AA14"/>
    <mergeCell ref="U15:AA15"/>
    <mergeCell ref="U12:AA12"/>
    <mergeCell ref="O13:O17"/>
    <mergeCell ref="U16:AA16"/>
    <mergeCell ref="P16:R16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AA72"/>
  <sheetViews>
    <sheetView showZeros="0" topLeftCell="A4" zoomScaleNormal="100" zoomScaleSheetLayoutView="100" workbookViewId="0">
      <selection activeCell="S43" sqref="S43"/>
    </sheetView>
  </sheetViews>
  <sheetFormatPr defaultRowHeight="11.25"/>
  <cols>
    <col min="1" max="4" width="3.125" style="6" customWidth="1"/>
    <col min="5" max="6" width="5.625" style="6" customWidth="1"/>
    <col min="7" max="18" width="3.125" style="6" customWidth="1"/>
    <col min="19" max="20" width="5.625" style="6" customWidth="1"/>
    <col min="21" max="62" width="3.125" style="6" customWidth="1"/>
    <col min="63" max="16384" width="9" style="6"/>
  </cols>
  <sheetData>
    <row r="1" spans="1:27" s="1" customFormat="1" ht="18.75" customHeight="1">
      <c r="A1" s="757" t="s">
        <v>941</v>
      </c>
      <c r="B1" s="758"/>
      <c r="C1" s="758"/>
      <c r="D1" s="1079" t="s">
        <v>45</v>
      </c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20" t="str">
        <f>集計表!AC1</f>
        <v>2020/6</v>
      </c>
      <c r="Z1" s="1111"/>
      <c r="AA1" s="1112"/>
    </row>
    <row r="2" spans="1:27" ht="18.75" customHeight="1">
      <c r="A2" s="722" t="s">
        <v>56</v>
      </c>
      <c r="B2" s="759"/>
      <c r="C2" s="723"/>
      <c r="D2" s="768">
        <f>集計表!D2</f>
        <v>2020</v>
      </c>
      <c r="E2" s="768"/>
      <c r="F2" s="1047">
        <f>集計表!F2</f>
        <v>43985</v>
      </c>
      <c r="G2" s="1047"/>
      <c r="H2" s="209" t="str">
        <f>集計表!J2</f>
        <v>（水）</v>
      </c>
      <c r="I2" s="2" t="s">
        <v>13</v>
      </c>
      <c r="J2" s="1048">
        <f>集計表!L2</f>
        <v>43987</v>
      </c>
      <c r="K2" s="1113"/>
      <c r="L2" s="1113"/>
      <c r="M2" s="1113"/>
      <c r="N2" s="203" t="str">
        <f>集計表!P2</f>
        <v>（金）</v>
      </c>
      <c r="O2" s="3" t="s">
        <v>14</v>
      </c>
      <c r="P2" s="1057">
        <f>SUM(申込書!C6)</f>
        <v>43988</v>
      </c>
      <c r="Q2" s="1057"/>
      <c r="R2" s="4" t="s">
        <v>18</v>
      </c>
      <c r="S2" s="5" t="s">
        <v>19</v>
      </c>
      <c r="T2" s="187" t="s">
        <v>2549</v>
      </c>
      <c r="U2" s="1058">
        <f>申込書!C9</f>
        <v>0</v>
      </c>
      <c r="V2" s="1058"/>
      <c r="W2" s="1058"/>
      <c r="X2" s="1058"/>
      <c r="Y2" s="1058"/>
      <c r="Z2" s="1058"/>
      <c r="AA2" s="1059"/>
    </row>
    <row r="3" spans="1:27" ht="18.75" customHeight="1">
      <c r="A3" s="760" t="s">
        <v>54</v>
      </c>
      <c r="B3" s="761"/>
      <c r="C3" s="762"/>
      <c r="D3" s="1053">
        <f>集計表!D3</f>
        <v>0</v>
      </c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5"/>
      <c r="T3" s="159"/>
      <c r="U3" s="1046">
        <f>SUM(集計表!N133+集計表!N251)</f>
        <v>0</v>
      </c>
      <c r="V3" s="1046"/>
      <c r="W3" s="1046"/>
      <c r="X3" s="1046"/>
      <c r="Y3" s="1046"/>
      <c r="Z3" s="1046"/>
      <c r="AA3" s="7" t="s">
        <v>59</v>
      </c>
    </row>
    <row r="4" spans="1:27" ht="18.75" customHeight="1">
      <c r="U4" s="1019" t="s">
        <v>6</v>
      </c>
      <c r="V4" s="1019"/>
      <c r="W4" s="20" t="s">
        <v>21</v>
      </c>
      <c r="X4" s="1114">
        <f>SUM(F64,T50)</f>
        <v>0</v>
      </c>
      <c r="Y4" s="1019"/>
      <c r="Z4" s="1019"/>
      <c r="AA4" s="6" t="s">
        <v>22</v>
      </c>
    </row>
    <row r="5" spans="1:27" ht="12.75" customHeight="1">
      <c r="A5" s="21"/>
      <c r="B5" s="1049" t="s">
        <v>23</v>
      </c>
      <c r="C5" s="1050"/>
      <c r="D5" s="1050"/>
      <c r="E5" s="162" t="s">
        <v>7</v>
      </c>
      <c r="F5" s="161" t="s">
        <v>8</v>
      </c>
      <c r="G5" s="1050" t="s">
        <v>24</v>
      </c>
      <c r="H5" s="1050"/>
      <c r="I5" s="1050"/>
      <c r="J5" s="1050"/>
      <c r="K5" s="1050"/>
      <c r="L5" s="1050"/>
      <c r="M5" s="1061"/>
      <c r="O5" s="21"/>
      <c r="P5" s="1049" t="s">
        <v>23</v>
      </c>
      <c r="Q5" s="1050"/>
      <c r="R5" s="1050"/>
      <c r="S5" s="162" t="s">
        <v>7</v>
      </c>
      <c r="T5" s="161" t="s">
        <v>8</v>
      </c>
      <c r="U5" s="1050" t="s">
        <v>24</v>
      </c>
      <c r="V5" s="1050"/>
      <c r="W5" s="1050"/>
      <c r="X5" s="1050"/>
      <c r="Y5" s="1050"/>
      <c r="Z5" s="1050"/>
      <c r="AA5" s="1061"/>
    </row>
    <row r="6" spans="1:27" ht="12.75" customHeight="1">
      <c r="A6" s="1072" t="s">
        <v>1115</v>
      </c>
      <c r="B6" s="1163" t="s">
        <v>951</v>
      </c>
      <c r="C6" s="1164"/>
      <c r="D6" s="1165"/>
      <c r="E6" s="147">
        <v>640</v>
      </c>
      <c r="F6" s="147"/>
      <c r="G6" s="1180" t="s">
        <v>943</v>
      </c>
      <c r="H6" s="1181"/>
      <c r="I6" s="1181"/>
      <c r="J6" s="1181"/>
      <c r="K6" s="1181"/>
      <c r="L6" s="1181"/>
      <c r="M6" s="1182"/>
      <c r="O6" s="1072" t="s">
        <v>1121</v>
      </c>
      <c r="P6" s="65" t="s">
        <v>1048</v>
      </c>
      <c r="Q6" s="66"/>
      <c r="R6" s="67"/>
      <c r="S6" s="147">
        <v>500</v>
      </c>
      <c r="T6" s="147"/>
      <c r="U6" s="62" t="s">
        <v>1035</v>
      </c>
      <c r="V6" s="63"/>
      <c r="W6" s="63"/>
      <c r="X6" s="63"/>
      <c r="Y6" s="63"/>
      <c r="Z6" s="63"/>
      <c r="AA6" s="64"/>
    </row>
    <row r="7" spans="1:27" ht="12.75" customHeight="1">
      <c r="A7" s="1073"/>
      <c r="B7" s="1027" t="s">
        <v>952</v>
      </c>
      <c r="C7" s="1028"/>
      <c r="D7" s="1029"/>
      <c r="E7" s="145">
        <v>500</v>
      </c>
      <c r="F7" s="145"/>
      <c r="G7" s="1183" t="s">
        <v>944</v>
      </c>
      <c r="H7" s="1184"/>
      <c r="I7" s="1184"/>
      <c r="J7" s="1184"/>
      <c r="K7" s="1184"/>
      <c r="L7" s="1184"/>
      <c r="M7" s="1185"/>
      <c r="O7" s="1073"/>
      <c r="P7" s="68" t="s">
        <v>1049</v>
      </c>
      <c r="Q7" s="69"/>
      <c r="R7" s="70"/>
      <c r="S7" s="145">
        <v>380</v>
      </c>
      <c r="T7" s="145"/>
      <c r="U7" s="55" t="s">
        <v>1036</v>
      </c>
      <c r="V7" s="56"/>
      <c r="W7" s="56"/>
      <c r="X7" s="56"/>
      <c r="Y7" s="56"/>
      <c r="Z7" s="56"/>
      <c r="AA7" s="57"/>
    </row>
    <row r="8" spans="1:27" ht="12.75" customHeight="1">
      <c r="A8" s="1073"/>
      <c r="B8" s="1027" t="s">
        <v>953</v>
      </c>
      <c r="C8" s="1028"/>
      <c r="D8" s="1029"/>
      <c r="E8" s="145">
        <v>980</v>
      </c>
      <c r="F8" s="145"/>
      <c r="G8" s="1183" t="s">
        <v>945</v>
      </c>
      <c r="H8" s="1184"/>
      <c r="I8" s="1184"/>
      <c r="J8" s="1184"/>
      <c r="K8" s="1184"/>
      <c r="L8" s="1184"/>
      <c r="M8" s="1185"/>
      <c r="O8" s="1073"/>
      <c r="P8" s="68" t="s">
        <v>1050</v>
      </c>
      <c r="Q8" s="69"/>
      <c r="R8" s="70"/>
      <c r="S8" s="145">
        <v>390</v>
      </c>
      <c r="T8" s="145"/>
      <c r="U8" s="55" t="s">
        <v>1037</v>
      </c>
      <c r="V8" s="56"/>
      <c r="W8" s="56"/>
      <c r="X8" s="56"/>
      <c r="Y8" s="56"/>
      <c r="Z8" s="56"/>
      <c r="AA8" s="57"/>
    </row>
    <row r="9" spans="1:27" ht="12.75" customHeight="1">
      <c r="A9" s="1073"/>
      <c r="B9" s="1027" t="s">
        <v>954</v>
      </c>
      <c r="C9" s="1028"/>
      <c r="D9" s="1029"/>
      <c r="E9" s="145">
        <v>700</v>
      </c>
      <c r="F9" s="145"/>
      <c r="G9" s="1183" t="s">
        <v>946</v>
      </c>
      <c r="H9" s="1184"/>
      <c r="I9" s="1184"/>
      <c r="J9" s="1184"/>
      <c r="K9" s="1184"/>
      <c r="L9" s="1184"/>
      <c r="M9" s="1185"/>
      <c r="O9" s="1073"/>
      <c r="P9" s="68" t="s">
        <v>1051</v>
      </c>
      <c r="Q9" s="69"/>
      <c r="R9" s="70"/>
      <c r="S9" s="145">
        <v>800</v>
      </c>
      <c r="T9" s="145"/>
      <c r="U9" s="55" t="s">
        <v>1038</v>
      </c>
      <c r="V9" s="56"/>
      <c r="W9" s="56"/>
      <c r="X9" s="56"/>
      <c r="Y9" s="56"/>
      <c r="Z9" s="56"/>
      <c r="AA9" s="57"/>
    </row>
    <row r="10" spans="1:27" ht="12.75" customHeight="1">
      <c r="A10" s="1073"/>
      <c r="B10" s="1027" t="s">
        <v>955</v>
      </c>
      <c r="C10" s="1028"/>
      <c r="D10" s="1029"/>
      <c r="E10" s="145">
        <v>580</v>
      </c>
      <c r="F10" s="145"/>
      <c r="G10" s="1183" t="s">
        <v>947</v>
      </c>
      <c r="H10" s="1184"/>
      <c r="I10" s="1184"/>
      <c r="J10" s="1184"/>
      <c r="K10" s="1184"/>
      <c r="L10" s="1184"/>
      <c r="M10" s="1185"/>
      <c r="O10" s="1073"/>
      <c r="P10" s="68" t="s">
        <v>1052</v>
      </c>
      <c r="Q10" s="69"/>
      <c r="R10" s="70"/>
      <c r="S10" s="145">
        <v>490</v>
      </c>
      <c r="T10" s="145"/>
      <c r="U10" s="55" t="s">
        <v>1039</v>
      </c>
      <c r="V10" s="56"/>
      <c r="W10" s="56"/>
      <c r="X10" s="56"/>
      <c r="Y10" s="56"/>
      <c r="Z10" s="56"/>
      <c r="AA10" s="57"/>
    </row>
    <row r="11" spans="1:27" ht="12.75" customHeight="1">
      <c r="A11" s="1073"/>
      <c r="B11" s="1027" t="s">
        <v>956</v>
      </c>
      <c r="C11" s="1028"/>
      <c r="D11" s="1029"/>
      <c r="E11" s="145">
        <v>970</v>
      </c>
      <c r="F11" s="145"/>
      <c r="G11" s="1183" t="s">
        <v>948</v>
      </c>
      <c r="H11" s="1184"/>
      <c r="I11" s="1184"/>
      <c r="J11" s="1184"/>
      <c r="K11" s="1184"/>
      <c r="L11" s="1184"/>
      <c r="M11" s="1185"/>
      <c r="O11" s="1073"/>
      <c r="P11" s="68" t="s">
        <v>1053</v>
      </c>
      <c r="Q11" s="69"/>
      <c r="R11" s="70"/>
      <c r="S11" s="145">
        <v>510</v>
      </c>
      <c r="T11" s="145"/>
      <c r="U11" s="55" t="s">
        <v>1040</v>
      </c>
      <c r="V11" s="56"/>
      <c r="W11" s="56"/>
      <c r="X11" s="56"/>
      <c r="Y11" s="56"/>
      <c r="Z11" s="56"/>
      <c r="AA11" s="57"/>
    </row>
    <row r="12" spans="1:27" ht="12.75" customHeight="1">
      <c r="A12" s="1073"/>
      <c r="B12" s="1027" t="s">
        <v>957</v>
      </c>
      <c r="C12" s="1028"/>
      <c r="D12" s="1029"/>
      <c r="E12" s="145">
        <v>760</v>
      </c>
      <c r="F12" s="145"/>
      <c r="G12" s="1183" t="s">
        <v>949</v>
      </c>
      <c r="H12" s="1184"/>
      <c r="I12" s="1184"/>
      <c r="J12" s="1184"/>
      <c r="K12" s="1184"/>
      <c r="L12" s="1184"/>
      <c r="M12" s="1185"/>
      <c r="O12" s="1073"/>
      <c r="P12" s="68" t="s">
        <v>1054</v>
      </c>
      <c r="Q12" s="69"/>
      <c r="R12" s="70"/>
      <c r="S12" s="145">
        <v>580</v>
      </c>
      <c r="T12" s="145"/>
      <c r="U12" s="55" t="s">
        <v>1041</v>
      </c>
      <c r="V12" s="56"/>
      <c r="W12" s="56"/>
      <c r="X12" s="56"/>
      <c r="Y12" s="56"/>
      <c r="Z12" s="56"/>
      <c r="AA12" s="57"/>
    </row>
    <row r="13" spans="1:27" ht="12.75" customHeight="1">
      <c r="A13" s="1073"/>
      <c r="B13" s="1024" t="s">
        <v>958</v>
      </c>
      <c r="C13" s="1025"/>
      <c r="D13" s="1026"/>
      <c r="E13" s="145">
        <v>840</v>
      </c>
      <c r="F13" s="145"/>
      <c r="G13" s="1186" t="s">
        <v>950</v>
      </c>
      <c r="H13" s="1187"/>
      <c r="I13" s="1187"/>
      <c r="J13" s="1187"/>
      <c r="K13" s="1187"/>
      <c r="L13" s="1187"/>
      <c r="M13" s="1188"/>
      <c r="O13" s="1073"/>
      <c r="P13" s="68" t="s">
        <v>1055</v>
      </c>
      <c r="Q13" s="69"/>
      <c r="R13" s="70"/>
      <c r="S13" s="145">
        <v>410</v>
      </c>
      <c r="T13" s="145"/>
      <c r="U13" s="55" t="s">
        <v>1042</v>
      </c>
      <c r="V13" s="56"/>
      <c r="W13" s="56"/>
      <c r="X13" s="56"/>
      <c r="Y13" s="56"/>
      <c r="Z13" s="56"/>
      <c r="AA13" s="57"/>
    </row>
    <row r="14" spans="1:27" ht="12.75" customHeight="1">
      <c r="A14" s="1074"/>
      <c r="B14" s="1178" t="s">
        <v>9</v>
      </c>
      <c r="C14" s="1178"/>
      <c r="D14" s="1179"/>
      <c r="E14" s="148">
        <f>SUM(E6:E13)</f>
        <v>5970</v>
      </c>
      <c r="F14" s="148">
        <f>SUM(F6:F13)</f>
        <v>0</v>
      </c>
      <c r="G14" s="1033"/>
      <c r="H14" s="1034"/>
      <c r="I14" s="1034"/>
      <c r="J14" s="1034"/>
      <c r="K14" s="1034"/>
      <c r="L14" s="1034"/>
      <c r="M14" s="1035"/>
      <c r="O14" s="1073"/>
      <c r="P14" s="68" t="s">
        <v>1056</v>
      </c>
      <c r="Q14" s="69"/>
      <c r="R14" s="70"/>
      <c r="S14" s="145">
        <v>550</v>
      </c>
      <c r="T14" s="145"/>
      <c r="U14" s="55" t="s">
        <v>1043</v>
      </c>
      <c r="V14" s="56"/>
      <c r="W14" s="56"/>
      <c r="X14" s="56"/>
      <c r="Y14" s="56"/>
      <c r="Z14" s="56"/>
      <c r="AA14" s="57"/>
    </row>
    <row r="15" spans="1:27" ht="12.75" customHeight="1">
      <c r="A15" s="1072" t="s">
        <v>1116</v>
      </c>
      <c r="B15" s="1163" t="s">
        <v>968</v>
      </c>
      <c r="C15" s="1164"/>
      <c r="D15" s="1165"/>
      <c r="E15" s="147">
        <v>460</v>
      </c>
      <c r="F15" s="147"/>
      <c r="G15" s="1160" t="s">
        <v>959</v>
      </c>
      <c r="H15" s="1161"/>
      <c r="I15" s="1161"/>
      <c r="J15" s="1161"/>
      <c r="K15" s="1161"/>
      <c r="L15" s="1161"/>
      <c r="M15" s="1162"/>
      <c r="O15" s="1073"/>
      <c r="P15" s="68" t="s">
        <v>1057</v>
      </c>
      <c r="Q15" s="69"/>
      <c r="R15" s="70"/>
      <c r="S15" s="145">
        <v>380</v>
      </c>
      <c r="T15" s="145"/>
      <c r="U15" s="55" t="s">
        <v>1044</v>
      </c>
      <c r="V15" s="56"/>
      <c r="W15" s="56"/>
      <c r="X15" s="56"/>
      <c r="Y15" s="56"/>
      <c r="Z15" s="56"/>
      <c r="AA15" s="57"/>
    </row>
    <row r="16" spans="1:27" ht="12.75" customHeight="1">
      <c r="A16" s="1073"/>
      <c r="B16" s="1027" t="s">
        <v>969</v>
      </c>
      <c r="C16" s="1028"/>
      <c r="D16" s="1029"/>
      <c r="E16" s="145">
        <v>370</v>
      </c>
      <c r="F16" s="145"/>
      <c r="G16" s="1124" t="s">
        <v>960</v>
      </c>
      <c r="H16" s="1125"/>
      <c r="I16" s="1125"/>
      <c r="J16" s="1125"/>
      <c r="K16" s="1125"/>
      <c r="L16" s="1125"/>
      <c r="M16" s="1126"/>
      <c r="O16" s="1073"/>
      <c r="P16" s="68" t="s">
        <v>1058</v>
      </c>
      <c r="Q16" s="69"/>
      <c r="R16" s="70"/>
      <c r="S16" s="145">
        <v>850</v>
      </c>
      <c r="T16" s="145"/>
      <c r="U16" s="55" t="s">
        <v>1045</v>
      </c>
      <c r="V16" s="56"/>
      <c r="W16" s="56"/>
      <c r="X16" s="56"/>
      <c r="Y16" s="56"/>
      <c r="Z16" s="56"/>
      <c r="AA16" s="57"/>
    </row>
    <row r="17" spans="1:27" ht="12.75" customHeight="1">
      <c r="A17" s="1073"/>
      <c r="B17" s="1027" t="s">
        <v>970</v>
      </c>
      <c r="C17" s="1028"/>
      <c r="D17" s="1029"/>
      <c r="E17" s="145">
        <v>780</v>
      </c>
      <c r="F17" s="145"/>
      <c r="G17" s="1124" t="s">
        <v>961</v>
      </c>
      <c r="H17" s="1125"/>
      <c r="I17" s="1125"/>
      <c r="J17" s="1125"/>
      <c r="K17" s="1125"/>
      <c r="L17" s="1125"/>
      <c r="M17" s="1126"/>
      <c r="O17" s="1073"/>
      <c r="P17" s="68" t="s">
        <v>1059</v>
      </c>
      <c r="Q17" s="69"/>
      <c r="R17" s="70"/>
      <c r="S17" s="145">
        <v>540</v>
      </c>
      <c r="T17" s="145"/>
      <c r="U17" s="55" t="s">
        <v>1046</v>
      </c>
      <c r="V17" s="56"/>
      <c r="W17" s="56"/>
      <c r="X17" s="56"/>
      <c r="Y17" s="56"/>
      <c r="Z17" s="56"/>
      <c r="AA17" s="57"/>
    </row>
    <row r="18" spans="1:27" ht="12.75" customHeight="1">
      <c r="A18" s="1073"/>
      <c r="B18" s="1027" t="s">
        <v>971</v>
      </c>
      <c r="C18" s="1028"/>
      <c r="D18" s="1029"/>
      <c r="E18" s="145">
        <v>460</v>
      </c>
      <c r="F18" s="145"/>
      <c r="G18" s="1124" t="s">
        <v>962</v>
      </c>
      <c r="H18" s="1125"/>
      <c r="I18" s="1125"/>
      <c r="J18" s="1125"/>
      <c r="K18" s="1125"/>
      <c r="L18" s="1125"/>
      <c r="M18" s="1126"/>
      <c r="O18" s="1073"/>
      <c r="P18" s="68" t="s">
        <v>1060</v>
      </c>
      <c r="Q18" s="69"/>
      <c r="R18" s="70"/>
      <c r="S18" s="145">
        <v>610</v>
      </c>
      <c r="T18" s="145"/>
      <c r="U18" s="55" t="s">
        <v>1047</v>
      </c>
      <c r="V18" s="56"/>
      <c r="W18" s="56"/>
      <c r="X18" s="56"/>
      <c r="Y18" s="56"/>
      <c r="Z18" s="56"/>
      <c r="AA18" s="57"/>
    </row>
    <row r="19" spans="1:27" ht="12.75" customHeight="1">
      <c r="A19" s="1073"/>
      <c r="B19" s="1027" t="s">
        <v>972</v>
      </c>
      <c r="C19" s="1028"/>
      <c r="D19" s="1029"/>
      <c r="E19" s="145">
        <v>510</v>
      </c>
      <c r="F19" s="145"/>
      <c r="G19" s="1124" t="s">
        <v>963</v>
      </c>
      <c r="H19" s="1125"/>
      <c r="I19" s="1125"/>
      <c r="J19" s="1125"/>
      <c r="K19" s="1125"/>
      <c r="L19" s="1125"/>
      <c r="M19" s="1126"/>
      <c r="O19" s="1074"/>
      <c r="P19" s="1178" t="s">
        <v>9</v>
      </c>
      <c r="Q19" s="1178"/>
      <c r="R19" s="1179"/>
      <c r="S19" s="148">
        <f>SUM(S6:S18)</f>
        <v>6990</v>
      </c>
      <c r="T19" s="148">
        <f>SUM(T6:T18)</f>
        <v>0</v>
      </c>
      <c r="U19" s="1033"/>
      <c r="V19" s="1034"/>
      <c r="W19" s="1034"/>
      <c r="X19" s="1034"/>
      <c r="Y19" s="1034"/>
      <c r="Z19" s="1034"/>
      <c r="AA19" s="1035"/>
    </row>
    <row r="20" spans="1:27" ht="12.75" customHeight="1">
      <c r="A20" s="1073"/>
      <c r="B20" s="1027" t="s">
        <v>973</v>
      </c>
      <c r="C20" s="1028"/>
      <c r="D20" s="1029"/>
      <c r="E20" s="145">
        <v>800</v>
      </c>
      <c r="F20" s="145"/>
      <c r="G20" s="1124" t="s">
        <v>964</v>
      </c>
      <c r="H20" s="1125"/>
      <c r="I20" s="1125"/>
      <c r="J20" s="1125"/>
      <c r="K20" s="1125"/>
      <c r="L20" s="1125"/>
      <c r="M20" s="1126"/>
      <c r="O20" s="1072" t="s">
        <v>1122</v>
      </c>
      <c r="P20" s="65" t="s">
        <v>1077</v>
      </c>
      <c r="Q20" s="66"/>
      <c r="R20" s="67"/>
      <c r="S20" s="147">
        <v>600</v>
      </c>
      <c r="T20" s="147"/>
      <c r="U20" s="62" t="s">
        <v>1061</v>
      </c>
      <c r="V20" s="63"/>
      <c r="W20" s="63"/>
      <c r="X20" s="63"/>
      <c r="Y20" s="63"/>
      <c r="Z20" s="63"/>
      <c r="AA20" s="64"/>
    </row>
    <row r="21" spans="1:27" ht="12.75" customHeight="1">
      <c r="A21" s="1073"/>
      <c r="B21" s="1027" t="s">
        <v>974</v>
      </c>
      <c r="C21" s="1028"/>
      <c r="D21" s="1029"/>
      <c r="E21" s="145">
        <v>250</v>
      </c>
      <c r="F21" s="145"/>
      <c r="G21" s="1124" t="s">
        <v>965</v>
      </c>
      <c r="H21" s="1125"/>
      <c r="I21" s="1125"/>
      <c r="J21" s="1125"/>
      <c r="K21" s="1125"/>
      <c r="L21" s="1125"/>
      <c r="M21" s="1126"/>
      <c r="O21" s="1073"/>
      <c r="P21" s="74" t="s">
        <v>1078</v>
      </c>
      <c r="Q21" s="75"/>
      <c r="R21" s="76"/>
      <c r="S21" s="145">
        <v>600</v>
      </c>
      <c r="T21" s="145"/>
      <c r="U21" s="77" t="s">
        <v>1062</v>
      </c>
      <c r="V21" s="78"/>
      <c r="W21" s="78"/>
      <c r="X21" s="78"/>
      <c r="Y21" s="78"/>
      <c r="Z21" s="78"/>
      <c r="AA21" s="79"/>
    </row>
    <row r="22" spans="1:27" ht="12.75" customHeight="1">
      <c r="A22" s="1073"/>
      <c r="B22" s="1027" t="s">
        <v>975</v>
      </c>
      <c r="C22" s="1028"/>
      <c r="D22" s="1029"/>
      <c r="E22" s="145">
        <v>420</v>
      </c>
      <c r="F22" s="145"/>
      <c r="G22" s="1124" t="s">
        <v>966</v>
      </c>
      <c r="H22" s="1125"/>
      <c r="I22" s="1125"/>
      <c r="J22" s="1125"/>
      <c r="K22" s="1125"/>
      <c r="L22" s="1125"/>
      <c r="M22" s="1126"/>
      <c r="O22" s="1073"/>
      <c r="P22" s="74" t="s">
        <v>1079</v>
      </c>
      <c r="Q22" s="75"/>
      <c r="R22" s="76"/>
      <c r="S22" s="145">
        <v>550</v>
      </c>
      <c r="T22" s="145"/>
      <c r="U22" s="77" t="s">
        <v>1063</v>
      </c>
      <c r="V22" s="78"/>
      <c r="W22" s="78"/>
      <c r="X22" s="78"/>
      <c r="Y22" s="78"/>
      <c r="Z22" s="78"/>
      <c r="AA22" s="79"/>
    </row>
    <row r="23" spans="1:27" ht="12.75" customHeight="1">
      <c r="A23" s="1073"/>
      <c r="B23" s="1024" t="s">
        <v>976</v>
      </c>
      <c r="C23" s="1025"/>
      <c r="D23" s="1026"/>
      <c r="E23" s="145">
        <v>360</v>
      </c>
      <c r="F23" s="145"/>
      <c r="G23" s="926" t="s">
        <v>967</v>
      </c>
      <c r="H23" s="927"/>
      <c r="I23" s="927"/>
      <c r="J23" s="927"/>
      <c r="K23" s="927"/>
      <c r="L23" s="927"/>
      <c r="M23" s="1123"/>
      <c r="O23" s="1073"/>
      <c r="P23" s="74" t="s">
        <v>1080</v>
      </c>
      <c r="Q23" s="75"/>
      <c r="R23" s="76"/>
      <c r="S23" s="145">
        <v>350</v>
      </c>
      <c r="T23" s="145"/>
      <c r="U23" s="77" t="s">
        <v>1064</v>
      </c>
      <c r="V23" s="78"/>
      <c r="W23" s="78"/>
      <c r="X23" s="78"/>
      <c r="Y23" s="78"/>
      <c r="Z23" s="78"/>
      <c r="AA23" s="79"/>
    </row>
    <row r="24" spans="1:27" ht="12.75" customHeight="1">
      <c r="A24" s="1074"/>
      <c r="B24" s="1039" t="s">
        <v>10</v>
      </c>
      <c r="C24" s="780"/>
      <c r="D24" s="1127"/>
      <c r="E24" s="148">
        <f>SUM(E15:E23)</f>
        <v>4410</v>
      </c>
      <c r="F24" s="148">
        <f>SUM(F15:F23)</f>
        <v>0</v>
      </c>
      <c r="G24" s="1018"/>
      <c r="H24" s="1019"/>
      <c r="I24" s="1019"/>
      <c r="J24" s="1019"/>
      <c r="K24" s="1019"/>
      <c r="L24" s="1019"/>
      <c r="M24" s="1020"/>
      <c r="O24" s="1073"/>
      <c r="P24" s="74" t="s">
        <v>1081</v>
      </c>
      <c r="Q24" s="75"/>
      <c r="R24" s="76"/>
      <c r="S24" s="145">
        <v>650</v>
      </c>
      <c r="T24" s="145"/>
      <c r="U24" s="77" t="s">
        <v>1065</v>
      </c>
      <c r="V24" s="78"/>
      <c r="W24" s="78"/>
      <c r="X24" s="78"/>
      <c r="Y24" s="78"/>
      <c r="Z24" s="78"/>
      <c r="AA24" s="79"/>
    </row>
    <row r="25" spans="1:27" ht="12.75" customHeight="1">
      <c r="A25" s="1072" t="s">
        <v>1117</v>
      </c>
      <c r="B25" s="1163" t="s">
        <v>984</v>
      </c>
      <c r="C25" s="1164"/>
      <c r="D25" s="1165"/>
      <c r="E25" s="147">
        <v>400</v>
      </c>
      <c r="F25" s="147"/>
      <c r="G25" s="1166" t="s">
        <v>977</v>
      </c>
      <c r="H25" s="1167"/>
      <c r="I25" s="1167"/>
      <c r="J25" s="1167"/>
      <c r="K25" s="1167"/>
      <c r="L25" s="1167"/>
      <c r="M25" s="1168"/>
      <c r="O25" s="1073"/>
      <c r="P25" s="74" t="s">
        <v>1082</v>
      </c>
      <c r="Q25" s="75"/>
      <c r="R25" s="76"/>
      <c r="S25" s="145">
        <v>470</v>
      </c>
      <c r="T25" s="145"/>
      <c r="U25" s="77" t="s">
        <v>1066</v>
      </c>
      <c r="V25" s="78"/>
      <c r="W25" s="78"/>
      <c r="X25" s="78"/>
      <c r="Y25" s="78"/>
      <c r="Z25" s="78"/>
      <c r="AA25" s="79"/>
    </row>
    <row r="26" spans="1:27" ht="12.75" customHeight="1">
      <c r="A26" s="1073"/>
      <c r="B26" s="1027" t="s">
        <v>985</v>
      </c>
      <c r="C26" s="1028"/>
      <c r="D26" s="1029"/>
      <c r="E26" s="145">
        <v>560</v>
      </c>
      <c r="F26" s="145"/>
      <c r="G26" s="1169" t="s">
        <v>978</v>
      </c>
      <c r="H26" s="1170"/>
      <c r="I26" s="1170"/>
      <c r="J26" s="1170"/>
      <c r="K26" s="1170"/>
      <c r="L26" s="1170"/>
      <c r="M26" s="1171"/>
      <c r="O26" s="1073"/>
      <c r="P26" s="74" t="s">
        <v>1083</v>
      </c>
      <c r="Q26" s="75"/>
      <c r="R26" s="76"/>
      <c r="S26" s="145">
        <v>320</v>
      </c>
      <c r="T26" s="145"/>
      <c r="U26" s="77" t="s">
        <v>1067</v>
      </c>
      <c r="V26" s="78"/>
      <c r="W26" s="78"/>
      <c r="X26" s="78"/>
      <c r="Y26" s="78"/>
      <c r="Z26" s="78"/>
      <c r="AA26" s="79"/>
    </row>
    <row r="27" spans="1:27" ht="12.75" customHeight="1">
      <c r="A27" s="1073"/>
      <c r="B27" s="1027" t="s">
        <v>986</v>
      </c>
      <c r="C27" s="1028"/>
      <c r="D27" s="1029"/>
      <c r="E27" s="145">
        <v>400</v>
      </c>
      <c r="F27" s="145"/>
      <c r="G27" s="1169" t="s">
        <v>979</v>
      </c>
      <c r="H27" s="1170"/>
      <c r="I27" s="1170"/>
      <c r="J27" s="1170"/>
      <c r="K27" s="1170"/>
      <c r="L27" s="1170"/>
      <c r="M27" s="1171"/>
      <c r="O27" s="1073"/>
      <c r="P27" s="74" t="s">
        <v>1084</v>
      </c>
      <c r="Q27" s="75"/>
      <c r="R27" s="76"/>
      <c r="S27" s="145">
        <v>430</v>
      </c>
      <c r="T27" s="145"/>
      <c r="U27" s="77" t="s">
        <v>1068</v>
      </c>
      <c r="V27" s="78"/>
      <c r="W27" s="78"/>
      <c r="X27" s="78"/>
      <c r="Y27" s="78"/>
      <c r="Z27" s="78"/>
      <c r="AA27" s="79"/>
    </row>
    <row r="28" spans="1:27" ht="12.75" customHeight="1">
      <c r="A28" s="1073"/>
      <c r="B28" s="1027" t="s">
        <v>987</v>
      </c>
      <c r="C28" s="1028"/>
      <c r="D28" s="1029"/>
      <c r="E28" s="145">
        <v>530</v>
      </c>
      <c r="F28" s="145"/>
      <c r="G28" s="1169" t="s">
        <v>980</v>
      </c>
      <c r="H28" s="1170"/>
      <c r="I28" s="1170"/>
      <c r="J28" s="1170"/>
      <c r="K28" s="1170"/>
      <c r="L28" s="1170"/>
      <c r="M28" s="1171"/>
      <c r="O28" s="1073"/>
      <c r="P28" s="74" t="s">
        <v>1085</v>
      </c>
      <c r="Q28" s="75"/>
      <c r="R28" s="76"/>
      <c r="S28" s="145">
        <v>750</v>
      </c>
      <c r="T28" s="145"/>
      <c r="U28" s="77" t="s">
        <v>1069</v>
      </c>
      <c r="V28" s="78"/>
      <c r="W28" s="78"/>
      <c r="X28" s="78"/>
      <c r="Y28" s="78"/>
      <c r="Z28" s="78"/>
      <c r="AA28" s="79"/>
    </row>
    <row r="29" spans="1:27" ht="12.75" customHeight="1">
      <c r="A29" s="1073"/>
      <c r="B29" s="1027" t="s">
        <v>988</v>
      </c>
      <c r="C29" s="1028"/>
      <c r="D29" s="1029"/>
      <c r="E29" s="145">
        <v>390</v>
      </c>
      <c r="F29" s="145"/>
      <c r="G29" s="1169" t="s">
        <v>981</v>
      </c>
      <c r="H29" s="1170"/>
      <c r="I29" s="1170"/>
      <c r="J29" s="1170"/>
      <c r="K29" s="1170"/>
      <c r="L29" s="1170"/>
      <c r="M29" s="1171"/>
      <c r="O29" s="1073"/>
      <c r="P29" s="74" t="s">
        <v>1086</v>
      </c>
      <c r="Q29" s="75"/>
      <c r="R29" s="76"/>
      <c r="S29" s="145">
        <v>670</v>
      </c>
      <c r="T29" s="145"/>
      <c r="U29" s="77" t="s">
        <v>1070</v>
      </c>
      <c r="V29" s="78"/>
      <c r="W29" s="78"/>
      <c r="X29" s="78"/>
      <c r="Y29" s="78"/>
      <c r="Z29" s="78"/>
      <c r="AA29" s="79"/>
    </row>
    <row r="30" spans="1:27" ht="12.75" customHeight="1">
      <c r="A30" s="1073"/>
      <c r="B30" s="1027" t="s">
        <v>989</v>
      </c>
      <c r="C30" s="1028"/>
      <c r="D30" s="1029"/>
      <c r="E30" s="145">
        <v>320</v>
      </c>
      <c r="F30" s="145"/>
      <c r="G30" s="1169" t="s">
        <v>982</v>
      </c>
      <c r="H30" s="1170"/>
      <c r="I30" s="1170"/>
      <c r="J30" s="1170"/>
      <c r="K30" s="1170"/>
      <c r="L30" s="1170"/>
      <c r="M30" s="1171"/>
      <c r="O30" s="1073"/>
      <c r="P30" s="74" t="s">
        <v>1087</v>
      </c>
      <c r="Q30" s="75"/>
      <c r="R30" s="76"/>
      <c r="S30" s="145">
        <v>860</v>
      </c>
      <c r="T30" s="145"/>
      <c r="U30" s="77" t="s">
        <v>1071</v>
      </c>
      <c r="V30" s="78"/>
      <c r="W30" s="78"/>
      <c r="X30" s="78"/>
      <c r="Y30" s="78"/>
      <c r="Z30" s="78"/>
      <c r="AA30" s="79"/>
    </row>
    <row r="31" spans="1:27" ht="12.75" customHeight="1">
      <c r="A31" s="1073"/>
      <c r="B31" s="1024" t="s">
        <v>990</v>
      </c>
      <c r="C31" s="1025"/>
      <c r="D31" s="1026"/>
      <c r="E31" s="145">
        <v>540</v>
      </c>
      <c r="F31" s="145"/>
      <c r="G31" s="1172" t="s">
        <v>983</v>
      </c>
      <c r="H31" s="1173"/>
      <c r="I31" s="1173"/>
      <c r="J31" s="1173"/>
      <c r="K31" s="1173"/>
      <c r="L31" s="1173"/>
      <c r="M31" s="1174"/>
      <c r="O31" s="1073"/>
      <c r="P31" s="74" t="s">
        <v>1088</v>
      </c>
      <c r="Q31" s="75"/>
      <c r="R31" s="76"/>
      <c r="S31" s="145">
        <v>650</v>
      </c>
      <c r="T31" s="145"/>
      <c r="U31" s="77" t="s">
        <v>1072</v>
      </c>
      <c r="V31" s="78"/>
      <c r="W31" s="78"/>
      <c r="X31" s="78"/>
      <c r="Y31" s="78"/>
      <c r="Z31" s="78"/>
      <c r="AA31" s="79"/>
    </row>
    <row r="32" spans="1:27" ht="12.75" customHeight="1">
      <c r="A32" s="1074"/>
      <c r="B32" s="1039" t="s">
        <v>10</v>
      </c>
      <c r="C32" s="780"/>
      <c r="D32" s="781"/>
      <c r="E32" s="148">
        <f>SUM(E25:E31)</f>
        <v>3140</v>
      </c>
      <c r="F32" s="148">
        <f>SUM(F25:F31)</f>
        <v>0</v>
      </c>
      <c r="G32" s="1018"/>
      <c r="H32" s="1019"/>
      <c r="I32" s="1019"/>
      <c r="J32" s="1019"/>
      <c r="K32" s="1019"/>
      <c r="L32" s="1019"/>
      <c r="M32" s="1020"/>
      <c r="O32" s="1073"/>
      <c r="P32" s="74" t="s">
        <v>1089</v>
      </c>
      <c r="Q32" s="75"/>
      <c r="R32" s="76"/>
      <c r="S32" s="145">
        <v>330</v>
      </c>
      <c r="T32" s="145"/>
      <c r="U32" s="77" t="s">
        <v>1073</v>
      </c>
      <c r="V32" s="78"/>
      <c r="W32" s="78"/>
      <c r="X32" s="78"/>
      <c r="Y32" s="78"/>
      <c r="Z32" s="78"/>
      <c r="AA32" s="79"/>
    </row>
    <row r="33" spans="1:27" ht="12.75" customHeight="1">
      <c r="A33" s="1072" t="s">
        <v>1118</v>
      </c>
      <c r="B33" s="1163" t="s">
        <v>999</v>
      </c>
      <c r="C33" s="1164"/>
      <c r="D33" s="1165"/>
      <c r="E33" s="147">
        <v>360</v>
      </c>
      <c r="F33" s="147"/>
      <c r="G33" s="1160" t="s">
        <v>991</v>
      </c>
      <c r="H33" s="1161"/>
      <c r="I33" s="1161"/>
      <c r="J33" s="1161"/>
      <c r="K33" s="1161"/>
      <c r="L33" s="1161"/>
      <c r="M33" s="1162"/>
      <c r="O33" s="1073"/>
      <c r="P33" s="68" t="s">
        <v>1090</v>
      </c>
      <c r="Q33" s="69"/>
      <c r="R33" s="70"/>
      <c r="S33" s="145">
        <v>550</v>
      </c>
      <c r="T33" s="145"/>
      <c r="U33" s="55" t="s">
        <v>1074</v>
      </c>
      <c r="V33" s="56"/>
      <c r="W33" s="56"/>
      <c r="X33" s="56"/>
      <c r="Y33" s="56"/>
      <c r="Z33" s="56"/>
      <c r="AA33" s="57"/>
    </row>
    <row r="34" spans="1:27" ht="12.75" customHeight="1">
      <c r="A34" s="1073"/>
      <c r="B34" s="1027" t="s">
        <v>1000</v>
      </c>
      <c r="C34" s="1028"/>
      <c r="D34" s="1029"/>
      <c r="E34" s="145">
        <v>690</v>
      </c>
      <c r="F34" s="145"/>
      <c r="G34" s="1124" t="s">
        <v>992</v>
      </c>
      <c r="H34" s="1125"/>
      <c r="I34" s="1125"/>
      <c r="J34" s="1125"/>
      <c r="K34" s="1125"/>
      <c r="L34" s="1125"/>
      <c r="M34" s="1126"/>
      <c r="O34" s="1073"/>
      <c r="P34" s="68" t="s">
        <v>1091</v>
      </c>
      <c r="Q34" s="69"/>
      <c r="R34" s="70"/>
      <c r="S34" s="145">
        <v>550</v>
      </c>
      <c r="T34" s="145"/>
      <c r="U34" s="55" t="s">
        <v>1075</v>
      </c>
      <c r="V34" s="56"/>
      <c r="W34" s="56"/>
      <c r="X34" s="56"/>
      <c r="Y34" s="56"/>
      <c r="Z34" s="56"/>
      <c r="AA34" s="57"/>
    </row>
    <row r="35" spans="1:27" ht="12.75" customHeight="1">
      <c r="A35" s="1073"/>
      <c r="B35" s="1027" t="s">
        <v>1001</v>
      </c>
      <c r="C35" s="1028"/>
      <c r="D35" s="1029"/>
      <c r="E35" s="145">
        <v>440</v>
      </c>
      <c r="F35" s="145"/>
      <c r="G35" s="1124" t="s">
        <v>993</v>
      </c>
      <c r="H35" s="1125"/>
      <c r="I35" s="1125"/>
      <c r="J35" s="1125"/>
      <c r="K35" s="1125"/>
      <c r="L35" s="1125"/>
      <c r="M35" s="1126"/>
      <c r="O35" s="1073"/>
      <c r="P35" s="71" t="s">
        <v>1092</v>
      </c>
      <c r="Q35" s="72"/>
      <c r="R35" s="73"/>
      <c r="S35" s="145">
        <v>500</v>
      </c>
      <c r="T35" s="145"/>
      <c r="U35" s="58" t="s">
        <v>1076</v>
      </c>
      <c r="V35" s="59"/>
      <c r="W35" s="59"/>
      <c r="X35" s="59"/>
      <c r="Y35" s="59"/>
      <c r="Z35" s="59"/>
      <c r="AA35" s="60"/>
    </row>
    <row r="36" spans="1:27" ht="12.75" customHeight="1">
      <c r="A36" s="1073"/>
      <c r="B36" s="1027" t="s">
        <v>1002</v>
      </c>
      <c r="C36" s="1028"/>
      <c r="D36" s="1029"/>
      <c r="E36" s="145">
        <v>290</v>
      </c>
      <c r="F36" s="145"/>
      <c r="G36" s="1124" t="s">
        <v>994</v>
      </c>
      <c r="H36" s="1125"/>
      <c r="I36" s="1125"/>
      <c r="J36" s="1125"/>
      <c r="K36" s="1125"/>
      <c r="L36" s="1125"/>
      <c r="M36" s="1126"/>
      <c r="O36" s="1074"/>
      <c r="P36" s="1039" t="s">
        <v>10</v>
      </c>
      <c r="Q36" s="780"/>
      <c r="R36" s="781"/>
      <c r="S36" s="148">
        <f>SUM(S20:S35)</f>
        <v>8830</v>
      </c>
      <c r="T36" s="148">
        <f>SUM(T20:T35)</f>
        <v>0</v>
      </c>
      <c r="U36" s="1018"/>
      <c r="V36" s="1019"/>
      <c r="W36" s="1019"/>
      <c r="X36" s="1019"/>
      <c r="Y36" s="1019"/>
      <c r="Z36" s="1019"/>
      <c r="AA36" s="1020"/>
    </row>
    <row r="37" spans="1:27" ht="12.75" customHeight="1">
      <c r="A37" s="1073"/>
      <c r="B37" s="1027" t="s">
        <v>1003</v>
      </c>
      <c r="C37" s="1028"/>
      <c r="D37" s="1029"/>
      <c r="E37" s="145">
        <v>690</v>
      </c>
      <c r="F37" s="145"/>
      <c r="G37" s="1124" t="s">
        <v>995</v>
      </c>
      <c r="H37" s="1125"/>
      <c r="I37" s="1125"/>
      <c r="J37" s="1125"/>
      <c r="K37" s="1125"/>
      <c r="L37" s="1125"/>
      <c r="M37" s="1126"/>
      <c r="O37" s="1072" t="s">
        <v>1123</v>
      </c>
      <c r="P37" s="1163" t="s">
        <v>1099</v>
      </c>
      <c r="Q37" s="1164"/>
      <c r="R37" s="1165"/>
      <c r="S37" s="147">
        <v>500</v>
      </c>
      <c r="T37" s="147"/>
      <c r="U37" s="1160" t="s">
        <v>1093</v>
      </c>
      <c r="V37" s="1161"/>
      <c r="W37" s="1161"/>
      <c r="X37" s="1161"/>
      <c r="Y37" s="1161"/>
      <c r="Z37" s="1161"/>
      <c r="AA37" s="1162"/>
    </row>
    <row r="38" spans="1:27" ht="12.75" customHeight="1">
      <c r="A38" s="1073"/>
      <c r="B38" s="1027" t="s">
        <v>1004</v>
      </c>
      <c r="C38" s="1028"/>
      <c r="D38" s="1029"/>
      <c r="E38" s="145">
        <v>430</v>
      </c>
      <c r="F38" s="145"/>
      <c r="G38" s="1124" t="s">
        <v>996</v>
      </c>
      <c r="H38" s="1125"/>
      <c r="I38" s="1125"/>
      <c r="J38" s="1125"/>
      <c r="K38" s="1125"/>
      <c r="L38" s="1125"/>
      <c r="M38" s="1126"/>
      <c r="O38" s="1073"/>
      <c r="P38" s="1027" t="s">
        <v>1100</v>
      </c>
      <c r="Q38" s="1028"/>
      <c r="R38" s="1029"/>
      <c r="S38" s="145">
        <v>330</v>
      </c>
      <c r="T38" s="145"/>
      <c r="U38" s="1124" t="s">
        <v>1094</v>
      </c>
      <c r="V38" s="1125"/>
      <c r="W38" s="1125"/>
      <c r="X38" s="1125"/>
      <c r="Y38" s="1125"/>
      <c r="Z38" s="1125"/>
      <c r="AA38" s="1126"/>
    </row>
    <row r="39" spans="1:27" ht="12.75" customHeight="1">
      <c r="A39" s="1073"/>
      <c r="B39" s="1027" t="s">
        <v>1005</v>
      </c>
      <c r="C39" s="1028"/>
      <c r="D39" s="1029"/>
      <c r="E39" s="145">
        <v>330</v>
      </c>
      <c r="F39" s="145"/>
      <c r="G39" s="1124" t="s">
        <v>997</v>
      </c>
      <c r="H39" s="1125"/>
      <c r="I39" s="1125"/>
      <c r="J39" s="1125"/>
      <c r="K39" s="1125"/>
      <c r="L39" s="1125"/>
      <c r="M39" s="1126"/>
      <c r="O39" s="1073"/>
      <c r="P39" s="1027" t="s">
        <v>1101</v>
      </c>
      <c r="Q39" s="1028"/>
      <c r="R39" s="1029"/>
      <c r="S39" s="145">
        <v>1050</v>
      </c>
      <c r="T39" s="145"/>
      <c r="U39" s="1124" t="s">
        <v>1095</v>
      </c>
      <c r="V39" s="1125"/>
      <c r="W39" s="1125"/>
      <c r="X39" s="1125"/>
      <c r="Y39" s="1125"/>
      <c r="Z39" s="1125"/>
      <c r="AA39" s="1126"/>
    </row>
    <row r="40" spans="1:27" ht="12.75" customHeight="1">
      <c r="A40" s="1073"/>
      <c r="B40" s="1024" t="s">
        <v>1006</v>
      </c>
      <c r="C40" s="1025"/>
      <c r="D40" s="1026"/>
      <c r="E40" s="145">
        <v>420</v>
      </c>
      <c r="F40" s="145"/>
      <c r="G40" s="926" t="s">
        <v>998</v>
      </c>
      <c r="H40" s="927"/>
      <c r="I40" s="927"/>
      <c r="J40" s="927"/>
      <c r="K40" s="927"/>
      <c r="L40" s="927"/>
      <c r="M40" s="1123"/>
      <c r="O40" s="1073"/>
      <c r="P40" s="1027" t="s">
        <v>1102</v>
      </c>
      <c r="Q40" s="1028"/>
      <c r="R40" s="1029"/>
      <c r="S40" s="145">
        <v>460</v>
      </c>
      <c r="T40" s="145"/>
      <c r="U40" s="1124" t="s">
        <v>1096</v>
      </c>
      <c r="V40" s="1125"/>
      <c r="W40" s="1125"/>
      <c r="X40" s="1125"/>
      <c r="Y40" s="1125"/>
      <c r="Z40" s="1125"/>
      <c r="AA40" s="1126"/>
    </row>
    <row r="41" spans="1:27" ht="12.75" customHeight="1">
      <c r="A41" s="1074"/>
      <c r="B41" s="1039" t="s">
        <v>10</v>
      </c>
      <c r="C41" s="780"/>
      <c r="D41" s="1127"/>
      <c r="E41" s="148">
        <f>SUM(E33:E40)</f>
        <v>3650</v>
      </c>
      <c r="F41" s="148">
        <f>SUM(F33:F40)</f>
        <v>0</v>
      </c>
      <c r="G41" s="1018"/>
      <c r="H41" s="1019"/>
      <c r="I41" s="1019"/>
      <c r="J41" s="1019"/>
      <c r="K41" s="1019"/>
      <c r="L41" s="1019"/>
      <c r="M41" s="1020"/>
      <c r="O41" s="1073"/>
      <c r="P41" s="1027" t="s">
        <v>1103</v>
      </c>
      <c r="Q41" s="1028"/>
      <c r="R41" s="1029"/>
      <c r="S41" s="145">
        <v>300</v>
      </c>
      <c r="T41" s="145"/>
      <c r="U41" s="1124" t="s">
        <v>1097</v>
      </c>
      <c r="V41" s="1125"/>
      <c r="W41" s="1125"/>
      <c r="X41" s="1125"/>
      <c r="Y41" s="1125"/>
      <c r="Z41" s="1125"/>
      <c r="AA41" s="1126"/>
    </row>
    <row r="42" spans="1:27" ht="12.75" customHeight="1">
      <c r="A42" s="1075" t="s">
        <v>1119</v>
      </c>
      <c r="B42" s="1163" t="s">
        <v>1013</v>
      </c>
      <c r="C42" s="1164"/>
      <c r="D42" s="1165"/>
      <c r="E42" s="147">
        <v>720</v>
      </c>
      <c r="F42" s="147"/>
      <c r="G42" s="1160" t="s">
        <v>1007</v>
      </c>
      <c r="H42" s="1161"/>
      <c r="I42" s="1161"/>
      <c r="J42" s="1161"/>
      <c r="K42" s="1161"/>
      <c r="L42" s="1161"/>
      <c r="M42" s="1162"/>
      <c r="O42" s="1073"/>
      <c r="P42" s="1024" t="s">
        <v>1104</v>
      </c>
      <c r="Q42" s="1025"/>
      <c r="R42" s="1026"/>
      <c r="S42" s="145">
        <v>330</v>
      </c>
      <c r="T42" s="145"/>
      <c r="U42" s="926" t="s">
        <v>1098</v>
      </c>
      <c r="V42" s="927"/>
      <c r="W42" s="927"/>
      <c r="X42" s="927"/>
      <c r="Y42" s="927"/>
      <c r="Z42" s="927"/>
      <c r="AA42" s="1123"/>
    </row>
    <row r="43" spans="1:27" ht="12.75" customHeight="1">
      <c r="A43" s="1076"/>
      <c r="B43" s="1027" t="s">
        <v>1014</v>
      </c>
      <c r="C43" s="1028"/>
      <c r="D43" s="1029"/>
      <c r="E43" s="145">
        <v>520</v>
      </c>
      <c r="F43" s="145"/>
      <c r="G43" s="1124" t="s">
        <v>1008</v>
      </c>
      <c r="H43" s="1125"/>
      <c r="I43" s="1125"/>
      <c r="J43" s="1125"/>
      <c r="K43" s="1125"/>
      <c r="L43" s="1125"/>
      <c r="M43" s="1126"/>
      <c r="O43" s="1074"/>
      <c r="P43" s="1039" t="s">
        <v>10</v>
      </c>
      <c r="Q43" s="780"/>
      <c r="R43" s="781"/>
      <c r="S43" s="148">
        <f>SUM(S37:S42)</f>
        <v>2970</v>
      </c>
      <c r="T43" s="148">
        <f>SUM(T37:T42)</f>
        <v>0</v>
      </c>
      <c r="U43" s="1018"/>
      <c r="V43" s="1019"/>
      <c r="W43" s="1019"/>
      <c r="X43" s="1019"/>
      <c r="Y43" s="1019"/>
      <c r="Z43" s="1019"/>
      <c r="AA43" s="1020"/>
    </row>
    <row r="44" spans="1:27" ht="12.75" customHeight="1">
      <c r="A44" s="1076"/>
      <c r="B44" s="1027" t="s">
        <v>1015</v>
      </c>
      <c r="C44" s="1028"/>
      <c r="D44" s="1029"/>
      <c r="E44" s="145">
        <v>380</v>
      </c>
      <c r="F44" s="145"/>
      <c r="G44" s="1124" t="s">
        <v>1009</v>
      </c>
      <c r="H44" s="1125"/>
      <c r="I44" s="1125"/>
      <c r="J44" s="1125"/>
      <c r="K44" s="1125"/>
      <c r="L44" s="1125"/>
      <c r="M44" s="1126"/>
      <c r="O44" s="1072" t="s">
        <v>1124</v>
      </c>
      <c r="P44" s="1163" t="s">
        <v>1109</v>
      </c>
      <c r="Q44" s="1164"/>
      <c r="R44" s="1165"/>
      <c r="S44" s="147">
        <v>450</v>
      </c>
      <c r="T44" s="147"/>
      <c r="U44" s="1160" t="s">
        <v>1105</v>
      </c>
      <c r="V44" s="1161"/>
      <c r="W44" s="1161"/>
      <c r="X44" s="1161"/>
      <c r="Y44" s="1161"/>
      <c r="Z44" s="1161"/>
      <c r="AA44" s="1162"/>
    </row>
    <row r="45" spans="1:27" ht="12.75" customHeight="1">
      <c r="A45" s="1076"/>
      <c r="B45" s="1027" t="s">
        <v>1016</v>
      </c>
      <c r="C45" s="1028"/>
      <c r="D45" s="1029"/>
      <c r="E45" s="145">
        <v>230</v>
      </c>
      <c r="F45" s="145"/>
      <c r="G45" s="1124" t="s">
        <v>1010</v>
      </c>
      <c r="H45" s="1125"/>
      <c r="I45" s="1125"/>
      <c r="J45" s="1125"/>
      <c r="K45" s="1125"/>
      <c r="L45" s="1125"/>
      <c r="M45" s="1126"/>
      <c r="O45" s="1073"/>
      <c r="P45" s="1027" t="s">
        <v>1110</v>
      </c>
      <c r="Q45" s="1028"/>
      <c r="R45" s="1029"/>
      <c r="S45" s="145">
        <v>760</v>
      </c>
      <c r="T45" s="145"/>
      <c r="U45" s="1124" t="s">
        <v>1106</v>
      </c>
      <c r="V45" s="1125"/>
      <c r="W45" s="1125"/>
      <c r="X45" s="1125"/>
      <c r="Y45" s="1125"/>
      <c r="Z45" s="1125"/>
      <c r="AA45" s="1126"/>
    </row>
    <row r="46" spans="1:27" ht="12.75" customHeight="1">
      <c r="A46" s="1076"/>
      <c r="B46" s="1027" t="s">
        <v>1017</v>
      </c>
      <c r="C46" s="1028"/>
      <c r="D46" s="1029"/>
      <c r="E46" s="145">
        <v>700</v>
      </c>
      <c r="F46" s="145"/>
      <c r="G46" s="1124" t="s">
        <v>1011</v>
      </c>
      <c r="H46" s="1125"/>
      <c r="I46" s="1125"/>
      <c r="J46" s="1125"/>
      <c r="K46" s="1125"/>
      <c r="L46" s="1125"/>
      <c r="M46" s="1126"/>
      <c r="O46" s="1073"/>
      <c r="P46" s="1027" t="s">
        <v>1111</v>
      </c>
      <c r="Q46" s="1028"/>
      <c r="R46" s="1029"/>
      <c r="S46" s="145">
        <v>1000</v>
      </c>
      <c r="T46" s="145"/>
      <c r="U46" s="1124" t="s">
        <v>1107</v>
      </c>
      <c r="V46" s="1125"/>
      <c r="W46" s="1125"/>
      <c r="X46" s="1125"/>
      <c r="Y46" s="1125"/>
      <c r="Z46" s="1125"/>
      <c r="AA46" s="1126"/>
    </row>
    <row r="47" spans="1:27" ht="12.75" customHeight="1">
      <c r="A47" s="1076"/>
      <c r="B47" s="1024" t="s">
        <v>1018</v>
      </c>
      <c r="C47" s="1025"/>
      <c r="D47" s="1026"/>
      <c r="E47" s="145">
        <v>640</v>
      </c>
      <c r="F47" s="145"/>
      <c r="G47" s="926" t="s">
        <v>1012</v>
      </c>
      <c r="H47" s="927"/>
      <c r="I47" s="927"/>
      <c r="J47" s="927"/>
      <c r="K47" s="927"/>
      <c r="L47" s="927"/>
      <c r="M47" s="1123"/>
      <c r="O47" s="1073"/>
      <c r="P47" s="1024" t="s">
        <v>1112</v>
      </c>
      <c r="Q47" s="1025"/>
      <c r="R47" s="1026"/>
      <c r="S47" s="145">
        <v>770</v>
      </c>
      <c r="T47" s="145"/>
      <c r="U47" s="926" t="s">
        <v>1108</v>
      </c>
      <c r="V47" s="927"/>
      <c r="W47" s="927"/>
      <c r="X47" s="927"/>
      <c r="Y47" s="927"/>
      <c r="Z47" s="927"/>
      <c r="AA47" s="1123"/>
    </row>
    <row r="48" spans="1:27" ht="12.75" customHeight="1">
      <c r="A48" s="1077"/>
      <c r="B48" s="1039" t="s">
        <v>10</v>
      </c>
      <c r="C48" s="780"/>
      <c r="D48" s="1127"/>
      <c r="E48" s="148">
        <f>SUM(E42:E47)</f>
        <v>3190</v>
      </c>
      <c r="F48" s="148">
        <f>SUM(F42:F47)</f>
        <v>0</v>
      </c>
      <c r="G48" s="1068"/>
      <c r="H48" s="1069"/>
      <c r="I48" s="1069"/>
      <c r="J48" s="1069"/>
      <c r="K48" s="1069"/>
      <c r="L48" s="1069"/>
      <c r="M48" s="1070"/>
      <c r="O48" s="1074"/>
      <c r="P48" s="1039" t="s">
        <v>10</v>
      </c>
      <c r="Q48" s="780"/>
      <c r="R48" s="781"/>
      <c r="S48" s="148">
        <f>SUM(S44:S47)</f>
        <v>2980</v>
      </c>
      <c r="T48" s="148">
        <f>SUM(T44:T47)</f>
        <v>0</v>
      </c>
      <c r="U48" s="1018"/>
      <c r="V48" s="1019"/>
      <c r="W48" s="1019"/>
      <c r="X48" s="1019"/>
      <c r="Y48" s="1019"/>
      <c r="Z48" s="1019"/>
      <c r="AA48" s="1020"/>
    </row>
    <row r="49" spans="1:27" ht="12.75" customHeight="1">
      <c r="A49" s="1072" t="s">
        <v>1120</v>
      </c>
      <c r="B49" s="1163" t="s">
        <v>1027</v>
      </c>
      <c r="C49" s="1164"/>
      <c r="D49" s="1165"/>
      <c r="E49" s="147">
        <v>610</v>
      </c>
      <c r="F49" s="147"/>
      <c r="G49" s="1160" t="s">
        <v>1019</v>
      </c>
      <c r="H49" s="1161"/>
      <c r="I49" s="1161"/>
      <c r="J49" s="1161"/>
      <c r="K49" s="1161"/>
      <c r="L49" s="1161"/>
      <c r="M49" s="1162"/>
      <c r="O49" s="42"/>
      <c r="P49" s="42"/>
      <c r="Q49" s="42"/>
      <c r="R49" s="42"/>
      <c r="S49" s="42"/>
      <c r="T49" s="53"/>
      <c r="U49" s="42"/>
      <c r="V49" s="42"/>
      <c r="W49" s="42"/>
      <c r="X49" s="42"/>
      <c r="Y49" s="42"/>
      <c r="Z49" s="42"/>
      <c r="AA49" s="42"/>
    </row>
    <row r="50" spans="1:27" ht="12.75" customHeight="1">
      <c r="A50" s="1073"/>
      <c r="B50" s="1027" t="s">
        <v>1028</v>
      </c>
      <c r="C50" s="1028"/>
      <c r="D50" s="1029"/>
      <c r="E50" s="145">
        <v>800</v>
      </c>
      <c r="F50" s="145"/>
      <c r="G50" s="1124" t="s">
        <v>1020</v>
      </c>
      <c r="H50" s="1125"/>
      <c r="I50" s="1125"/>
      <c r="J50" s="1125"/>
      <c r="K50" s="1125"/>
      <c r="L50" s="1125"/>
      <c r="M50" s="1126"/>
      <c r="O50" s="1098" t="s">
        <v>942</v>
      </c>
      <c r="P50" s="1099"/>
      <c r="Q50" s="1099"/>
      <c r="R50" s="1100"/>
      <c r="S50" s="156">
        <f>SUM(S48,S43,S36,S19,E14,E24,E32,E41,E48,E57)</f>
        <v>45990</v>
      </c>
      <c r="T50" s="156">
        <f>SUM(T48,T43,T36,T19,F14,F24,F32,F41,F48,F57)</f>
        <v>0</v>
      </c>
      <c r="U50" s="26"/>
      <c r="V50" s="26"/>
      <c r="W50" s="26"/>
      <c r="X50" s="26"/>
      <c r="Y50" s="26"/>
      <c r="Z50" s="26"/>
      <c r="AA50" s="26"/>
    </row>
    <row r="51" spans="1:27" ht="12.75" customHeight="1">
      <c r="A51" s="1073"/>
      <c r="B51" s="1027" t="s">
        <v>1029</v>
      </c>
      <c r="C51" s="1028"/>
      <c r="D51" s="1029"/>
      <c r="E51" s="145">
        <v>600</v>
      </c>
      <c r="F51" s="145"/>
      <c r="G51" s="1124" t="s">
        <v>1021</v>
      </c>
      <c r="H51" s="1125"/>
      <c r="I51" s="1125"/>
      <c r="J51" s="1125"/>
      <c r="K51" s="1125"/>
      <c r="L51" s="1125"/>
      <c r="M51" s="11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2.75" customHeight="1">
      <c r="A52" s="1073"/>
      <c r="B52" s="1027" t="s">
        <v>1030</v>
      </c>
      <c r="C52" s="1028"/>
      <c r="D52" s="1029"/>
      <c r="E52" s="145">
        <v>440</v>
      </c>
      <c r="F52" s="145"/>
      <c r="G52" s="1124" t="s">
        <v>1022</v>
      </c>
      <c r="H52" s="1125"/>
      <c r="I52" s="1125"/>
      <c r="J52" s="1125"/>
      <c r="K52" s="1125"/>
      <c r="L52" s="1125"/>
      <c r="M52" s="1126"/>
      <c r="O52" s="44"/>
      <c r="P52" s="8"/>
      <c r="Q52" s="8"/>
      <c r="R52" s="8"/>
      <c r="S52" s="50"/>
      <c r="T52" s="26"/>
      <c r="U52" s="46"/>
      <c r="V52" s="46"/>
      <c r="W52" s="46"/>
      <c r="X52" s="46"/>
      <c r="Y52" s="46"/>
      <c r="Z52" s="46"/>
      <c r="AA52" s="46"/>
    </row>
    <row r="53" spans="1:27" ht="12.75" customHeight="1">
      <c r="A53" s="1073"/>
      <c r="B53" s="1027" t="s">
        <v>1031</v>
      </c>
      <c r="C53" s="1028"/>
      <c r="D53" s="1029"/>
      <c r="E53" s="145">
        <v>380</v>
      </c>
      <c r="F53" s="145"/>
      <c r="G53" s="1124" t="s">
        <v>1023</v>
      </c>
      <c r="H53" s="1125"/>
      <c r="I53" s="1125"/>
      <c r="J53" s="1125"/>
      <c r="K53" s="1125"/>
      <c r="L53" s="1125"/>
      <c r="M53" s="11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12.75" customHeight="1">
      <c r="A54" s="1073"/>
      <c r="B54" s="1027" t="s">
        <v>1032</v>
      </c>
      <c r="C54" s="1028"/>
      <c r="D54" s="1029"/>
      <c r="E54" s="145">
        <v>290</v>
      </c>
      <c r="F54" s="145"/>
      <c r="G54" s="1124" t="s">
        <v>1024</v>
      </c>
      <c r="H54" s="1125"/>
      <c r="I54" s="1125"/>
      <c r="J54" s="1125"/>
      <c r="K54" s="1125"/>
      <c r="L54" s="1125"/>
      <c r="M54" s="1126"/>
    </row>
    <row r="55" spans="1:27" ht="12.75" customHeight="1">
      <c r="A55" s="1073"/>
      <c r="B55" s="1027" t="s">
        <v>1033</v>
      </c>
      <c r="C55" s="1028"/>
      <c r="D55" s="1029"/>
      <c r="E55" s="145">
        <v>460</v>
      </c>
      <c r="F55" s="145"/>
      <c r="G55" s="1124" t="s">
        <v>1025</v>
      </c>
      <c r="H55" s="1125"/>
      <c r="I55" s="1125"/>
      <c r="J55" s="1125"/>
      <c r="K55" s="1125"/>
      <c r="L55" s="1125"/>
      <c r="M55" s="1126"/>
    </row>
    <row r="56" spans="1:27" ht="12.75" customHeight="1">
      <c r="A56" s="1073"/>
      <c r="B56" s="1024" t="s">
        <v>1034</v>
      </c>
      <c r="C56" s="1025"/>
      <c r="D56" s="1026"/>
      <c r="E56" s="145">
        <v>280</v>
      </c>
      <c r="F56" s="145"/>
      <c r="G56" s="926" t="s">
        <v>1026</v>
      </c>
      <c r="H56" s="927"/>
      <c r="I56" s="927"/>
      <c r="J56" s="927"/>
      <c r="K56" s="927"/>
      <c r="L56" s="927"/>
      <c r="M56" s="1123"/>
    </row>
    <row r="57" spans="1:27" s="12" customFormat="1" ht="12.75" customHeight="1">
      <c r="A57" s="1074"/>
      <c r="B57" s="1039" t="s">
        <v>10</v>
      </c>
      <c r="C57" s="780"/>
      <c r="D57" s="1127"/>
      <c r="E57" s="148">
        <f>SUM(E49:E56)</f>
        <v>3860</v>
      </c>
      <c r="F57" s="148">
        <f>SUM(F49:F56)</f>
        <v>0</v>
      </c>
      <c r="G57" s="1018"/>
      <c r="H57" s="1019"/>
      <c r="I57" s="1019"/>
      <c r="J57" s="1019"/>
      <c r="K57" s="1019"/>
      <c r="L57" s="1019"/>
      <c r="M57" s="1020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 customHeight="1">
      <c r="A58" s="47"/>
      <c r="B58" s="40"/>
      <c r="C58" s="40"/>
      <c r="D58" s="40"/>
      <c r="E58" s="48"/>
      <c r="F58" s="52"/>
      <c r="G58" s="41"/>
      <c r="H58" s="41"/>
      <c r="I58" s="41"/>
      <c r="J58" s="41"/>
      <c r="K58" s="41"/>
      <c r="L58" s="41"/>
      <c r="M58" s="41"/>
      <c r="N58" s="17"/>
    </row>
    <row r="59" spans="1:27" ht="12.75" customHeight="1">
      <c r="A59" s="47"/>
      <c r="B59" s="82"/>
      <c r="C59" s="82"/>
      <c r="D59" s="82"/>
      <c r="E59" s="45"/>
      <c r="F59" s="81"/>
      <c r="G59" s="26"/>
      <c r="H59" s="26"/>
      <c r="I59" s="26"/>
      <c r="J59" s="26"/>
      <c r="K59" s="26"/>
      <c r="L59" s="26"/>
      <c r="M59" s="26"/>
      <c r="N59" s="17"/>
    </row>
    <row r="60" spans="1:27" ht="12.75" customHeight="1">
      <c r="A60" s="47"/>
      <c r="B60" s="82"/>
      <c r="C60" s="82"/>
      <c r="D60" s="82"/>
      <c r="E60" s="45"/>
      <c r="F60" s="81"/>
      <c r="G60" s="26"/>
      <c r="H60" s="26"/>
      <c r="I60" s="26"/>
      <c r="J60" s="26"/>
      <c r="K60" s="26"/>
      <c r="L60" s="26"/>
      <c r="M60" s="26"/>
      <c r="N60" s="17"/>
    </row>
    <row r="61" spans="1:27" ht="12.75" customHeight="1">
      <c r="A61" s="47"/>
      <c r="B61" s="82"/>
      <c r="C61" s="82"/>
      <c r="D61" s="82"/>
      <c r="E61" s="45"/>
      <c r="F61" s="81"/>
      <c r="G61" s="26"/>
      <c r="H61" s="26"/>
      <c r="I61" s="26"/>
      <c r="J61" s="26"/>
      <c r="K61" s="26"/>
      <c r="L61" s="26"/>
      <c r="M61" s="26"/>
      <c r="N61" s="17"/>
    </row>
    <row r="62" spans="1:27" ht="12.75" customHeight="1">
      <c r="A62" s="47"/>
      <c r="B62" s="82"/>
      <c r="C62" s="82"/>
      <c r="D62" s="82"/>
      <c r="E62" s="45"/>
      <c r="F62" s="81"/>
      <c r="G62" s="26"/>
      <c r="H62" s="26"/>
      <c r="I62" s="26"/>
      <c r="J62" s="26"/>
      <c r="K62" s="26"/>
      <c r="L62" s="26"/>
      <c r="M62" s="26"/>
      <c r="N62" s="17"/>
    </row>
    <row r="63" spans="1:27" ht="12.75" customHeight="1">
      <c r="A63" s="47"/>
      <c r="B63" s="82"/>
      <c r="C63" s="82"/>
      <c r="D63" s="82"/>
      <c r="E63" s="45"/>
      <c r="F63" s="81"/>
      <c r="G63" s="26"/>
      <c r="H63" s="26"/>
      <c r="I63" s="26"/>
      <c r="J63" s="26"/>
      <c r="K63" s="26"/>
      <c r="L63" s="26"/>
      <c r="M63" s="26"/>
      <c r="N63" s="17"/>
    </row>
    <row r="64" spans="1:27" ht="12.75" customHeight="1">
      <c r="B64" s="49"/>
      <c r="C64" s="49"/>
      <c r="D64" s="49"/>
      <c r="E64" s="50"/>
      <c r="F64" s="26"/>
      <c r="H64" s="26"/>
      <c r="I64" s="26"/>
      <c r="J64" s="26"/>
      <c r="K64" s="26"/>
      <c r="L64" s="26"/>
      <c r="M64" s="26"/>
      <c r="N64" s="19"/>
    </row>
    <row r="65" spans="1:27" ht="12.75" customHeight="1">
      <c r="B65" s="49"/>
      <c r="C65" s="49"/>
      <c r="D65" s="49"/>
      <c r="E65" s="50"/>
      <c r="F65" s="26"/>
      <c r="G65" s="26"/>
      <c r="H65" s="26"/>
      <c r="I65" s="26"/>
      <c r="J65" s="26"/>
      <c r="K65" s="26"/>
      <c r="L65" s="26"/>
      <c r="M65" s="26"/>
    </row>
    <row r="66" spans="1:27" ht="12.75" customHeight="1">
      <c r="A66" s="1071" t="s">
        <v>28</v>
      </c>
      <c r="B66" s="1071"/>
      <c r="C66" s="1071"/>
      <c r="D66" s="1071"/>
      <c r="E66" s="1071"/>
      <c r="F66" s="1071"/>
      <c r="G66" s="1071"/>
      <c r="H66" s="1071"/>
      <c r="I66" s="1071"/>
      <c r="J66" s="1071"/>
      <c r="K66" s="1071"/>
      <c r="L66" s="1071"/>
      <c r="M66" s="1071"/>
      <c r="N66" s="1071"/>
      <c r="O66" s="1071"/>
      <c r="P66" s="1071"/>
      <c r="Q66" s="1071"/>
      <c r="R66" s="1071"/>
      <c r="S66" s="1071"/>
      <c r="T66" s="1071"/>
      <c r="U66" s="1071"/>
      <c r="V66" s="1071"/>
      <c r="W66" s="1071"/>
      <c r="X66" s="1071"/>
      <c r="Y66" s="1071"/>
      <c r="Z66" s="1071"/>
      <c r="AA66" s="1071"/>
    </row>
    <row r="67" spans="1:27" ht="12.7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27" ht="12.75" customHeight="1"/>
    <row r="69" spans="1:27" ht="12.75" customHeight="1"/>
    <row r="70" spans="1:27" ht="15" customHeight="1"/>
    <row r="72" spans="1:27" ht="12"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</sheetData>
  <mergeCells count="162">
    <mergeCell ref="B57:D57"/>
    <mergeCell ref="B12:D12"/>
    <mergeCell ref="G16:M16"/>
    <mergeCell ref="G18:M18"/>
    <mergeCell ref="B16:D16"/>
    <mergeCell ref="B18:D18"/>
    <mergeCell ref="B7:D7"/>
    <mergeCell ref="B11:D11"/>
    <mergeCell ref="G11:M11"/>
    <mergeCell ref="B22:D22"/>
    <mergeCell ref="B14:D14"/>
    <mergeCell ref="G14:M14"/>
    <mergeCell ref="G15:M15"/>
    <mergeCell ref="G28:M28"/>
    <mergeCell ref="B31:D31"/>
    <mergeCell ref="G10:M10"/>
    <mergeCell ref="G8:M8"/>
    <mergeCell ref="B15:D15"/>
    <mergeCell ref="G31:M31"/>
    <mergeCell ref="B29:D29"/>
    <mergeCell ref="B27:D27"/>
    <mergeCell ref="G26:M26"/>
    <mergeCell ref="G27:M27"/>
    <mergeCell ref="G29:M29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A3:C3"/>
    <mergeCell ref="D3:S3"/>
    <mergeCell ref="U3:Z3"/>
    <mergeCell ref="U4:V4"/>
    <mergeCell ref="X4:Z4"/>
    <mergeCell ref="U5:AA5"/>
    <mergeCell ref="G6:M6"/>
    <mergeCell ref="G57:M57"/>
    <mergeCell ref="U46:AA46"/>
    <mergeCell ref="U47:AA47"/>
    <mergeCell ref="P48:R48"/>
    <mergeCell ref="B6:D6"/>
    <mergeCell ref="B8:D8"/>
    <mergeCell ref="B5:D5"/>
    <mergeCell ref="G5:M5"/>
    <mergeCell ref="P5:R5"/>
    <mergeCell ref="G7:M7"/>
    <mergeCell ref="B9:D9"/>
    <mergeCell ref="G9:M9"/>
    <mergeCell ref="B10:D10"/>
    <mergeCell ref="B13:D13"/>
    <mergeCell ref="G13:M13"/>
    <mergeCell ref="G12:M12"/>
    <mergeCell ref="O6:O19"/>
    <mergeCell ref="U19:AA19"/>
    <mergeCell ref="B25:D25"/>
    <mergeCell ref="G25:M25"/>
    <mergeCell ref="G20:M20"/>
    <mergeCell ref="G22:M22"/>
    <mergeCell ref="G19:M19"/>
    <mergeCell ref="P19:R19"/>
    <mergeCell ref="B17:D17"/>
    <mergeCell ref="G17:M17"/>
    <mergeCell ref="B21:D21"/>
    <mergeCell ref="B19:D19"/>
    <mergeCell ref="B20:D20"/>
    <mergeCell ref="G21:M21"/>
    <mergeCell ref="G23:M23"/>
    <mergeCell ref="B24:D24"/>
    <mergeCell ref="G24:M24"/>
    <mergeCell ref="G32:M32"/>
    <mergeCell ref="O20:O36"/>
    <mergeCell ref="B32:D32"/>
    <mergeCell ref="B41:D41"/>
    <mergeCell ref="B42:D42"/>
    <mergeCell ref="B38:D38"/>
    <mergeCell ref="B39:D39"/>
    <mergeCell ref="B37:D37"/>
    <mergeCell ref="G30:M30"/>
    <mergeCell ref="B30:D30"/>
    <mergeCell ref="B23:D23"/>
    <mergeCell ref="B26:D26"/>
    <mergeCell ref="B28:D28"/>
    <mergeCell ref="G33:M33"/>
    <mergeCell ref="G34:M34"/>
    <mergeCell ref="G35:M35"/>
    <mergeCell ref="G36:M36"/>
    <mergeCell ref="G37:M37"/>
    <mergeCell ref="G38:M38"/>
    <mergeCell ref="G39:M39"/>
    <mergeCell ref="G40:M40"/>
    <mergeCell ref="B54:D54"/>
    <mergeCell ref="B55:D55"/>
    <mergeCell ref="B56:D56"/>
    <mergeCell ref="G53:M53"/>
    <mergeCell ref="G48:M48"/>
    <mergeCell ref="G46:M46"/>
    <mergeCell ref="G47:M47"/>
    <mergeCell ref="G45:M45"/>
    <mergeCell ref="G49:M49"/>
    <mergeCell ref="G50:M50"/>
    <mergeCell ref="B51:D51"/>
    <mergeCell ref="B52:D52"/>
    <mergeCell ref="B53:D53"/>
    <mergeCell ref="B48:D48"/>
    <mergeCell ref="B45:D45"/>
    <mergeCell ref="B46:D46"/>
    <mergeCell ref="B47:D47"/>
    <mergeCell ref="B49:D49"/>
    <mergeCell ref="B44:D44"/>
    <mergeCell ref="B33:D33"/>
    <mergeCell ref="B34:D34"/>
    <mergeCell ref="B35:D35"/>
    <mergeCell ref="B36:D36"/>
    <mergeCell ref="G42:M42"/>
    <mergeCell ref="G43:M43"/>
    <mergeCell ref="B43:D43"/>
    <mergeCell ref="B50:D50"/>
    <mergeCell ref="A66:AA66"/>
    <mergeCell ref="A6:A14"/>
    <mergeCell ref="A15:A24"/>
    <mergeCell ref="A25:A32"/>
    <mergeCell ref="A33:A41"/>
    <mergeCell ref="A42:A48"/>
    <mergeCell ref="A49:A57"/>
    <mergeCell ref="U39:AA39"/>
    <mergeCell ref="U40:AA40"/>
    <mergeCell ref="U41:AA41"/>
    <mergeCell ref="U42:AA42"/>
    <mergeCell ref="P37:R37"/>
    <mergeCell ref="P38:R38"/>
    <mergeCell ref="P39:R39"/>
    <mergeCell ref="P40:R40"/>
    <mergeCell ref="P41:R41"/>
    <mergeCell ref="P42:R42"/>
    <mergeCell ref="U48:AA48"/>
    <mergeCell ref="G55:M55"/>
    <mergeCell ref="G56:M56"/>
    <mergeCell ref="G51:M51"/>
    <mergeCell ref="G52:M52"/>
    <mergeCell ref="G54:M54"/>
    <mergeCell ref="B40:D40"/>
    <mergeCell ref="U44:AA44"/>
    <mergeCell ref="U45:AA45"/>
    <mergeCell ref="U36:AA36"/>
    <mergeCell ref="U43:AA43"/>
    <mergeCell ref="U37:AA37"/>
    <mergeCell ref="U38:AA38"/>
    <mergeCell ref="O50:R50"/>
    <mergeCell ref="P45:R45"/>
    <mergeCell ref="G41:M41"/>
    <mergeCell ref="P44:R44"/>
    <mergeCell ref="O37:O43"/>
    <mergeCell ref="P43:R43"/>
    <mergeCell ref="P36:R36"/>
    <mergeCell ref="O44:O48"/>
    <mergeCell ref="P47:R47"/>
    <mergeCell ref="P46:R46"/>
    <mergeCell ref="G44:M44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11</vt:i4>
      </vt:variant>
    </vt:vector>
  </HeadingPairs>
  <TitlesOfParts>
    <vt:vector size="37" baseType="lpstr">
      <vt:lpstr>申込書</vt:lpstr>
      <vt:lpstr>集計表</vt:lpstr>
      <vt:lpstr>宗像市</vt:lpstr>
      <vt:lpstr>福津市・古賀市・新宮町</vt:lpstr>
      <vt:lpstr>東区①</vt:lpstr>
      <vt:lpstr>東区②</vt:lpstr>
      <vt:lpstr>博多区</vt:lpstr>
      <vt:lpstr>中央区</vt:lpstr>
      <vt:lpstr>南区</vt:lpstr>
      <vt:lpstr>城南区</vt:lpstr>
      <vt:lpstr>早良区 </vt:lpstr>
      <vt:lpstr>西区</vt:lpstr>
      <vt:lpstr>春日</vt:lpstr>
      <vt:lpstr>大野城</vt:lpstr>
      <vt:lpstr>筑紫野</vt:lpstr>
      <vt:lpstr>那珂川・太宰府</vt:lpstr>
      <vt:lpstr>門司区</vt:lpstr>
      <vt:lpstr>小倉北区①</vt:lpstr>
      <vt:lpstr>小倉北区②</vt:lpstr>
      <vt:lpstr>小倉南区①</vt:lpstr>
      <vt:lpstr>小倉南区②</vt:lpstr>
      <vt:lpstr>戸畑区・八幡東区</vt:lpstr>
      <vt:lpstr>苅田町・中間市・遠賀郡</vt:lpstr>
      <vt:lpstr>八幡西区①</vt:lpstr>
      <vt:lpstr>八幡西区②・若松区</vt:lpstr>
      <vt:lpstr>Sheet1</vt:lpstr>
      <vt:lpstr>宗像市!Print_Area</vt:lpstr>
      <vt:lpstr>城南区!Print_Area</vt:lpstr>
      <vt:lpstr>西区!Print_Area</vt:lpstr>
      <vt:lpstr>'早良区 '!Print_Area</vt:lpstr>
      <vt:lpstr>中央区!Print_Area</vt:lpstr>
      <vt:lpstr>東区①!Print_Area</vt:lpstr>
      <vt:lpstr>東区②!Print_Area</vt:lpstr>
      <vt:lpstr>南区!Print_Area</vt:lpstr>
      <vt:lpstr>博多区!Print_Area</vt:lpstr>
      <vt:lpstr>福津市・古賀市・新宮町!Print_Area</vt:lpstr>
      <vt:lpstr>集計表!Print_Titles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MNOC_USER</dc:creator>
  <cp:lastModifiedBy>MNOC_USER</cp:lastModifiedBy>
  <cp:lastPrinted>2020-04-07T06:02:46Z</cp:lastPrinted>
  <dcterms:created xsi:type="dcterms:W3CDTF">2009-05-25T08:22:39Z</dcterms:created>
  <dcterms:modified xsi:type="dcterms:W3CDTF">2020-05-21T02:40:09Z</dcterms:modified>
</cp:coreProperties>
</file>