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8955" windowHeight="999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遠賀郡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'苅田町・中間市・遠賀郡'!$A$1:$AA$58</definedName>
    <definedName name="_xlnm.Print_Area" localSheetId="7">'戸畑区・八幡東区'!$A$1:$AA$66</definedName>
    <definedName name="_xlnm.Print_Area" localSheetId="1">'集計表'!$A$1:$AE$126</definedName>
    <definedName name="_xlnm.Print_Area" localSheetId="5">'小倉南区①'!$A$1:$AA$67</definedName>
    <definedName name="_xlnm.Print_Area" localSheetId="6">'小倉南区②'!$A$1:$AA$66</definedName>
    <definedName name="_xlnm.Print_Area" localSheetId="3">'小倉北区①'!$A$1:$AA$66</definedName>
    <definedName name="_xlnm.Print_Area" localSheetId="4">'小倉北区②'!$A$1:$AA$66</definedName>
    <definedName name="_xlnm.Print_Area" localSheetId="9">'八幡西区①'!$A$1:$AA$77</definedName>
    <definedName name="_xlnm.Print_Area" localSheetId="10">'八幡西区②・若松区'!$A$1:$AA$68</definedName>
    <definedName name="_xlnm.Print_Area" localSheetId="2">'門司区'!$A$1:$AA$66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<sst xmlns="http://schemas.openxmlformats.org/spreadsheetml/2006/main" count="2271" uniqueCount="1983">
  <si>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</si>
  <si>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</si>
  <si>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</si>
  <si>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</si>
  <si>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</si>
  <si>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</si>
  <si>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</si>
  <si>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</si>
  <si>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</si>
  <si>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</si>
  <si>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</si>
  <si>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</si>
  <si>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</si>
  <si>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</si>
  <si>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</si>
  <si>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</si>
  <si>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</si>
  <si>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</si>
  <si>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</si>
  <si>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</si>
  <si>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</si>
  <si>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</si>
  <si>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</si>
  <si>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</si>
  <si>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</si>
  <si>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</si>
  <si>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</si>
  <si>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</si>
  <si>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</si>
  <si>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</si>
  <si>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</si>
  <si>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</si>
  <si>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</si>
  <si>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</si>
  <si>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</si>
  <si>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</si>
  <si>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</si>
  <si>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</si>
  <si>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</si>
  <si>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</si>
  <si>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</si>
  <si>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</si>
  <si>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</si>
  <si>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</si>
  <si>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</si>
  <si>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</si>
  <si>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</si>
  <si>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</si>
  <si>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</si>
  <si>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</si>
  <si>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</si>
  <si>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</si>
  <si>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</si>
  <si>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</si>
  <si>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</si>
  <si>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</si>
  <si>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</si>
  <si>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</si>
  <si>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</si>
  <si>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</si>
  <si>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</si>
  <si>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</si>
  <si>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</si>
  <si>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</si>
  <si>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</si>
  <si>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</si>
  <si>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</si>
  <si>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</si>
  <si>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</si>
  <si>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</si>
  <si>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</si>
  <si>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</si>
  <si>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</si>
  <si>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</si>
  <si>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</si>
  <si>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</si>
  <si>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</si>
  <si>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</si>
  <si>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</si>
  <si>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</si>
  <si>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</si>
  <si>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</si>
  <si>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</si>
  <si>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</si>
  <si>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</si>
  <si>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</si>
  <si>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</si>
  <si>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</si>
  <si>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</si>
  <si>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</si>
  <si>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</si>
  <si>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</si>
  <si>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</si>
  <si>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</si>
  <si>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</si>
  <si>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</si>
  <si>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</si>
  <si>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</si>
  <si>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</si>
  <si>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</si>
  <si>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</si>
  <si>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</si>
  <si>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</si>
  <si>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</si>
  <si>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</si>
  <si>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</si>
  <si>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</si>
  <si>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</si>
  <si>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</si>
  <si>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</si>
  <si>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</si>
  <si>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</si>
  <si>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</si>
  <si>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</si>
  <si>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</si>
  <si>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</si>
  <si>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</si>
  <si>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</si>
  <si>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</si>
  <si>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</si>
  <si>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</si>
  <si>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</si>
  <si>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</si>
  <si>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</si>
  <si>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</si>
  <si>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</si>
  <si>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</si>
  <si>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</si>
  <si>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</si>
  <si>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</si>
  <si>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</si>
  <si>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</si>
  <si>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</si>
  <si>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</si>
  <si>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</si>
  <si>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</si>
  <si>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</si>
  <si>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</si>
  <si>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</si>
  <si>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</si>
  <si>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</si>
  <si>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</si>
  <si>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</si>
  <si>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</si>
  <si>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</si>
  <si>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</si>
  <si>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</si>
  <si>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</si>
  <si>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</si>
  <si>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</si>
  <si>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</si>
  <si>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</si>
  <si>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</si>
  <si>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</si>
  <si>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</si>
  <si>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</si>
  <si>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</si>
  <si>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</si>
  <si>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</si>
  <si>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</si>
  <si>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</si>
  <si>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</si>
  <si>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</si>
  <si>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</si>
  <si>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</si>
  <si>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</si>
  <si>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</si>
  <si>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</si>
  <si>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</si>
  <si>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</si>
  <si>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</si>
  <si>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</si>
  <si>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</si>
  <si>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</si>
  <si>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</si>
  <si>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</si>
  <si>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</si>
  <si>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</si>
  <si>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</si>
  <si>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</si>
  <si>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</si>
  <si>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</si>
  <si>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</si>
  <si>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</si>
  <si>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</si>
  <si>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</si>
  <si>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</si>
  <si>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</si>
  <si>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</si>
  <si>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</si>
  <si>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</si>
  <si>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</si>
  <si>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</si>
  <si>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</si>
  <si>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</si>
  <si>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</si>
  <si>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</si>
  <si>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</si>
  <si>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</si>
  <si>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</si>
  <si>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</si>
  <si>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</si>
  <si>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</si>
  <si>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</si>
  <si>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</si>
  <si>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</si>
  <si>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</si>
  <si>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</si>
  <si>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</si>
  <si>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</si>
  <si>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</si>
  <si>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</si>
  <si>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</si>
  <si>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</si>
  <si>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</si>
  <si>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</si>
  <si>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</si>
  <si>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</si>
  <si>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</si>
  <si>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</si>
  <si>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</si>
  <si>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</si>
  <si>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</si>
  <si>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</si>
  <si>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</si>
  <si>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</si>
  <si>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</si>
  <si>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</si>
  <si>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</si>
  <si>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</si>
  <si>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</si>
  <si>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</si>
  <si>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</si>
  <si>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</si>
  <si>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</si>
  <si>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</si>
  <si>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</si>
  <si>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</si>
  <si>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</si>
  <si>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</si>
  <si>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</si>
  <si>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</si>
  <si>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</si>
  <si>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</si>
  <si>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</si>
  <si>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</si>
  <si>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</si>
  <si>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</si>
  <si>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</si>
  <si>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</si>
  <si>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</si>
  <si>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</si>
  <si>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</si>
  <si>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</si>
  <si>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</si>
  <si>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</si>
  <si>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</si>
  <si>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</si>
  <si>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</si>
  <si>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</si>
  <si>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</si>
  <si>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</si>
  <si>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</si>
  <si>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</si>
  <si>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</si>
  <si>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</si>
  <si>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</si>
  <si>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</si>
  <si>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</si>
  <si>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</si>
  <si>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</si>
  <si>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</si>
  <si>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</si>
  <si>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</si>
  <si>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</si>
  <si>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</si>
  <si>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</si>
  <si>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</si>
  <si>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</si>
  <si>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</si>
  <si>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</si>
  <si>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</si>
  <si>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</si>
  <si>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</si>
  <si>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</si>
  <si>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</si>
  <si>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</si>
  <si>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</si>
  <si>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</si>
  <si>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</si>
  <si>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</si>
  <si>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</si>
  <si>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</si>
  <si>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</si>
  <si>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</si>
  <si>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</si>
  <si>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</si>
  <si>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</si>
  <si>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</si>
  <si>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</si>
  <si>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</si>
  <si>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</si>
  <si>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</si>
  <si>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</si>
  <si>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</si>
  <si>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</si>
  <si>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</si>
  <si>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</si>
  <si>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</si>
  <si>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</si>
  <si>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</si>
  <si>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</si>
  <si>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</si>
  <si>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</si>
  <si>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</si>
  <si>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</si>
  <si>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</si>
  <si>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</si>
  <si>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</si>
  <si>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MC - 5</t>
  </si>
  <si>
    <t>MC - 6</t>
  </si>
  <si>
    <t>MC - 7</t>
  </si>
  <si>
    <t>MC - 8</t>
  </si>
  <si>
    <t>MC - 9</t>
  </si>
  <si>
    <t>湯　川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</si>
  <si>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</si>
  <si>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</si>
  <si>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</si>
  <si>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</si>
  <si>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</si>
  <si>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</si>
  <si>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</si>
  <si>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</si>
  <si>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</si>
  <si>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</si>
  <si>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</si>
  <si>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</si>
  <si>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</si>
  <si>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</si>
  <si>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</si>
  <si>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</si>
  <si>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</si>
  <si>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</si>
  <si>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</si>
  <si>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</si>
  <si>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</si>
  <si>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</si>
  <si>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</si>
  <si>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</si>
  <si>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</si>
  <si>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</si>
  <si>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</si>
  <si>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</si>
  <si>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</si>
  <si>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</si>
  <si>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</si>
  <si>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</si>
  <si>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</si>
  <si>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</si>
  <si>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</si>
  <si>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</si>
  <si>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</si>
  <si>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</si>
  <si>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</si>
  <si>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</si>
  <si>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</si>
  <si>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</si>
  <si>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</si>
  <si>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</si>
  <si>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</si>
  <si>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</si>
  <si>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</si>
  <si>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</si>
  <si>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</si>
  <si>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</si>
  <si>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</si>
  <si>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</si>
  <si>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</si>
  <si>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</si>
  <si>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</si>
  <si>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</si>
  <si>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</si>
  <si>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</si>
  <si>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</si>
  <si>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</si>
  <si>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</si>
  <si>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</si>
  <si>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</si>
  <si>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</si>
  <si>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</si>
  <si>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</si>
  <si>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</si>
  <si>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</si>
  <si>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</si>
  <si>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</si>
  <si>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</si>
  <si>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</si>
  <si>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</si>
  <si>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</si>
  <si>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</si>
  <si>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</si>
  <si>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</si>
  <si>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</si>
  <si>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</si>
  <si>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</si>
  <si>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</si>
  <si>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</si>
  <si>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</si>
  <si>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</si>
  <si>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</si>
  <si>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</si>
  <si>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</si>
  <si>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</si>
  <si>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</si>
  <si>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</si>
  <si>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</si>
  <si>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</si>
  <si>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</si>
  <si>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</si>
  <si>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</si>
  <si>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</si>
  <si>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</si>
  <si>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</si>
  <si>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</si>
  <si>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</si>
  <si>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</si>
  <si>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</si>
  <si>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</si>
  <si>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</si>
  <si>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</si>
  <si>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</si>
  <si>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</si>
  <si>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</si>
  <si>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</si>
  <si>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</si>
  <si>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</si>
  <si>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</si>
  <si>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</si>
  <si>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</si>
  <si>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</si>
  <si>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</si>
  <si>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</si>
  <si>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</si>
  <si>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</si>
  <si>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</si>
  <si>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</si>
  <si>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</si>
  <si>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</si>
  <si>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</si>
  <si>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</si>
  <si>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</si>
  <si>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</si>
  <si>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</si>
  <si>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</si>
  <si>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</si>
  <si>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</si>
  <si>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</si>
  <si>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</si>
  <si>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</si>
  <si>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</si>
  <si>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</si>
  <si>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</si>
  <si>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</si>
  <si>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</si>
  <si>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</si>
  <si>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</si>
  <si>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</si>
  <si>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</si>
  <si>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</si>
  <si>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</si>
  <si>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</si>
  <si>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</si>
  <si>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</si>
  <si>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</si>
  <si>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</si>
  <si>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</si>
  <si>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</si>
  <si>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</si>
  <si>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</si>
  <si>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</si>
  <si>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</si>
  <si>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</si>
  <si>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</si>
  <si>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</si>
  <si>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</si>
  <si>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</si>
  <si>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</si>
  <si>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</si>
  <si>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</si>
  <si>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</si>
  <si>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</si>
  <si>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</si>
  <si>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</si>
  <si>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</si>
  <si>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</si>
  <si>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</si>
  <si>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</si>
  <si>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</si>
  <si>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</si>
  <si>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</si>
  <si>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</si>
  <si>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</si>
  <si>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</si>
  <si>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</si>
  <si>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</si>
  <si>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</si>
  <si>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</si>
  <si>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</si>
  <si>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</si>
  <si>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</si>
  <si>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</si>
  <si>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</si>
  <si>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</si>
  <si>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</si>
  <si>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</si>
  <si>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</si>
  <si>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</si>
  <si>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</si>
  <si>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</si>
  <si>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</si>
  <si>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</si>
  <si>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</si>
  <si>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</si>
  <si>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</si>
  <si>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</si>
  <si>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</si>
  <si>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</si>
  <si>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</si>
  <si>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</si>
  <si>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</si>
  <si>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</si>
  <si>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</si>
  <si>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</si>
  <si>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</si>
  <si>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</si>
  <si>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</si>
  <si>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</si>
  <si>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</si>
  <si>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</si>
  <si>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</si>
  <si>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</si>
  <si>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</si>
  <si>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</si>
  <si>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</si>
  <si>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</si>
  <si>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</si>
  <si>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</si>
  <si>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</si>
  <si>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</si>
  <si>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</si>
  <si>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</si>
  <si>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</si>
  <si>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</si>
  <si>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</si>
  <si>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</si>
  <si>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</si>
  <si>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</si>
  <si>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</si>
  <si>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</si>
  <si>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</si>
  <si>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</si>
  <si>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</si>
  <si>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</si>
  <si>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</si>
  <si>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</si>
  <si>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</si>
  <si>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</si>
  <si>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</si>
  <si>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</si>
  <si>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</si>
  <si>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</si>
  <si>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</si>
  <si>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</si>
  <si>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</si>
  <si>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</si>
  <si>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</si>
  <si>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</si>
  <si>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</si>
  <si>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</si>
  <si>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</si>
  <si>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</si>
  <si>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</si>
  <si>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</si>
  <si>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</si>
  <si>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</si>
  <si>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</si>
  <si>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</si>
  <si>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</si>
  <si>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</si>
  <si>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</si>
  <si>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</si>
  <si>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</si>
  <si>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</si>
  <si>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</si>
  <si>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</si>
  <si>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</si>
  <si>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</si>
  <si>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</si>
  <si>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</si>
  <si>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</si>
  <si>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</si>
  <si>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</si>
  <si>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</si>
  <si>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</si>
  <si>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</si>
  <si>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</si>
  <si>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</si>
  <si>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</si>
  <si>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</si>
  <si>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</si>
  <si>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</si>
  <si>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</si>
  <si>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</si>
  <si>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</si>
  <si>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</si>
  <si>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</si>
  <si>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</si>
  <si>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</si>
  <si>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</si>
  <si>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</si>
  <si>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</si>
  <si>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</si>
  <si>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</si>
  <si>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</si>
  <si>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</si>
  <si>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</si>
  <si>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</si>
  <si>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</si>
  <si>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</si>
  <si>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</si>
  <si>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</si>
  <si>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</si>
  <si>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</si>
  <si>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</si>
  <si>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</si>
  <si>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</si>
  <si>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</si>
  <si>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</si>
  <si>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</si>
  <si>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</si>
  <si>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</si>
  <si>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</si>
  <si>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</si>
  <si>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</si>
  <si>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</si>
  <si>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</si>
  <si>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</si>
  <si>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</si>
  <si>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</si>
  <si>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</si>
  <si>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</si>
  <si>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</si>
  <si>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</si>
  <si>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</si>
  <si>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</si>
  <si>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</si>
  <si>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</si>
  <si>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</si>
  <si>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</si>
  <si>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</si>
  <si>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</si>
  <si>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</si>
  <si>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</si>
  <si>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</si>
  <si>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</si>
  <si>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</si>
  <si>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</si>
  <si>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</si>
  <si>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</si>
  <si>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</si>
  <si>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</si>
  <si>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</si>
  <si>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</si>
  <si>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</si>
  <si>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</si>
  <si>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</si>
  <si>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</si>
  <si>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</si>
  <si>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</si>
  <si>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</si>
  <si>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</si>
  <si>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</si>
  <si>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</si>
  <si>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</si>
  <si>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</si>
  <si>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</si>
  <si>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</si>
  <si>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</si>
  <si>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</si>
  <si>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</si>
  <si>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</si>
  <si>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</si>
  <si>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</si>
  <si>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</si>
  <si>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</si>
  <si>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</si>
  <si>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</si>
  <si>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</si>
  <si>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</si>
  <si>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</si>
  <si>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</si>
  <si>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</si>
  <si>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</si>
  <si>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</si>
  <si>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</si>
  <si>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</si>
  <si>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</si>
  <si>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</si>
  <si>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</si>
  <si>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</si>
  <si>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</si>
  <si>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</si>
  <si>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</si>
  <si>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</si>
  <si>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</si>
  <si>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</si>
  <si>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</si>
  <si>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</si>
  <si>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</si>
  <si>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</si>
  <si>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</si>
  <si>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</si>
  <si>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</si>
  <si>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</si>
  <si>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</si>
  <si>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</si>
  <si>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</si>
  <si>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</si>
  <si>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</si>
  <si>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</si>
  <si>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</si>
  <si>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</si>
  <si>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</si>
  <si>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</si>
  <si>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</si>
  <si>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</si>
  <si>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</si>
  <si>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</si>
  <si>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</si>
  <si>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</si>
  <si>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</si>
  <si>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</si>
  <si>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</si>
  <si>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</si>
  <si>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</si>
  <si>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</si>
  <si>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</si>
  <si>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</si>
  <si>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</si>
  <si>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</si>
  <si>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</si>
  <si>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</si>
  <si>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</si>
  <si>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</si>
  <si>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</si>
  <si>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</si>
  <si>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</si>
  <si>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</si>
  <si>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</si>
  <si>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</si>
  <si>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</si>
  <si>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</si>
  <si>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</si>
  <si>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</si>
  <si>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</si>
  <si>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</si>
  <si>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</si>
  <si>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</si>
  <si>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</si>
  <si>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</si>
  <si>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</si>
  <si>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</si>
  <si>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</si>
  <si>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</si>
  <si>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</si>
  <si>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</si>
  <si>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</si>
  <si>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</si>
  <si>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</si>
  <si>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</si>
  <si>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</si>
  <si>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</si>
  <si>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</si>
  <si>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</si>
  <si>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</si>
  <si>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</si>
  <si>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</si>
  <si>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</si>
  <si>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</si>
  <si>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</si>
  <si>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</si>
  <si>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</si>
  <si>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</si>
  <si>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</si>
  <si>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</si>
  <si>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</si>
  <si>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</si>
  <si>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</si>
  <si>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</si>
  <si>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</si>
  <si>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</si>
  <si>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</si>
  <si>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</si>
  <si>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</si>
  <si>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</si>
  <si>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</si>
  <si>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</si>
  <si>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</si>
  <si>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</si>
  <si>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</si>
  <si>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</si>
  <si>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</si>
  <si>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</si>
  <si>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</si>
  <si>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</si>
  <si>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</si>
  <si>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</si>
  <si>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</si>
  <si>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</si>
  <si>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</si>
  <si>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</si>
  <si>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</si>
  <si>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</si>
  <si>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</si>
  <si>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</si>
  <si>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</si>
  <si>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</si>
  <si>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</si>
  <si>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</si>
  <si>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</si>
  <si>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</si>
  <si>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</si>
  <si>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</si>
  <si>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</si>
  <si>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</si>
  <si>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</si>
  <si>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</si>
  <si>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</si>
  <si>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</si>
  <si>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</si>
  <si>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</si>
  <si>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</si>
  <si>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</si>
  <si>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</si>
  <si>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</si>
  <si>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</si>
  <si>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</si>
  <si>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</si>
  <si>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</si>
  <si>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</si>
  <si>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</si>
  <si>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</si>
  <si>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</si>
  <si>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</si>
  <si>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</si>
  <si>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</si>
  <si>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</si>
  <si>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</si>
  <si>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</si>
  <si>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</si>
  <si>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</si>
  <si>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</si>
  <si>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</si>
  <si>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</si>
  <si>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</si>
  <si>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</si>
  <si>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</si>
  <si>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</si>
  <si>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</si>
  <si>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</si>
  <si>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</si>
  <si>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</si>
  <si>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</si>
  <si>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</si>
  <si>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</si>
  <si>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</si>
  <si>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</si>
  <si>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</si>
  <si>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</si>
  <si>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</si>
  <si>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</si>
  <si>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</si>
  <si>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</si>
  <si>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</si>
  <si>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</si>
  <si>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</si>
  <si>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</si>
  <si>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</si>
  <si>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</si>
  <si>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</si>
  <si>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</si>
  <si>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</si>
  <si>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</si>
  <si>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</si>
  <si>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</si>
  <si>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</si>
  <si>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</si>
  <si>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</si>
  <si>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</si>
  <si>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</si>
  <si>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</si>
  <si>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</si>
  <si>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</si>
  <si>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</si>
  <si>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</si>
  <si>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</si>
  <si>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</si>
  <si>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</si>
  <si>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</si>
  <si>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</si>
  <si>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</si>
  <si>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</si>
  <si>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</si>
  <si>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</si>
  <si>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</si>
  <si>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</si>
  <si>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</si>
  <si>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</si>
  <si>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</si>
  <si>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</si>
  <si>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</si>
  <si>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</si>
  <si>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</si>
  <si>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</si>
  <si>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</si>
  <si>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</si>
  <si>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</si>
  <si>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</si>
  <si>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</si>
  <si>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</si>
  <si>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</si>
  <si>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</si>
  <si>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</si>
  <si>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</si>
  <si>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</si>
  <si>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</si>
  <si>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</si>
  <si>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</si>
  <si>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</si>
  <si>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</si>
  <si>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</si>
  <si>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</si>
  <si>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</si>
  <si>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</si>
  <si>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</si>
  <si>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</si>
  <si>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</si>
  <si>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</si>
  <si>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</si>
  <si>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</si>
  <si>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</si>
  <si>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</si>
  <si>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</si>
  <si>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</si>
  <si>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</si>
  <si>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</si>
  <si>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</si>
  <si>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</si>
  <si>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</si>
  <si>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</si>
  <si>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</si>
  <si>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</si>
  <si>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</si>
  <si>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</si>
  <si>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</si>
  <si>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</si>
  <si>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</si>
  <si>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</si>
  <si>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</si>
  <si>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</si>
  <si>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</si>
  <si>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</si>
  <si>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</si>
  <si>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</si>
  <si>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</si>
  <si>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</si>
  <si>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</si>
  <si>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</si>
  <si>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</si>
  <si>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</si>
  <si>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</si>
  <si>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</si>
  <si>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</si>
  <si>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</si>
  <si>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</si>
  <si>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</si>
  <si>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</si>
  <si>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</si>
  <si>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</si>
  <si>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</si>
  <si>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</si>
  <si>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</si>
  <si>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</si>
  <si>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</si>
  <si>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</si>
  <si>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</si>
  <si>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</si>
  <si>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</si>
  <si>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</si>
  <si>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</si>
  <si>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</si>
  <si>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</si>
  <si>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</si>
  <si>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</si>
  <si>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</si>
  <si>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</si>
  <si>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</si>
  <si>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</si>
  <si>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</si>
  <si>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</si>
  <si>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</si>
  <si>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</si>
  <si>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</si>
  <si>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</si>
  <si>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</si>
  <si>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</si>
  <si>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</si>
  <si>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</si>
  <si>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</si>
  <si>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</si>
  <si>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</si>
  <si>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</si>
  <si>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</si>
  <si>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</si>
  <si>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</si>
  <si>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</si>
  <si>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</si>
  <si>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</si>
  <si>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</si>
  <si>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</si>
  <si>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</si>
  <si>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</si>
  <si>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</si>
  <si>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</si>
  <si>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</si>
  <si>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</si>
  <si>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</si>
  <si>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</si>
  <si>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</si>
  <si>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</si>
  <si>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</si>
  <si>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</si>
  <si>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</si>
  <si>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</si>
  <si>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</si>
  <si>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</si>
  <si>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</si>
  <si>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</si>
  <si>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</si>
  <si>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</si>
  <si>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</si>
  <si>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</si>
  <si>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</si>
  <si>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</si>
  <si>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</si>
  <si>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</si>
  <si>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</si>
  <si>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</si>
  <si>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</si>
  <si>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</si>
  <si>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</si>
  <si>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</si>
  <si>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</si>
  <si>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</si>
  <si>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</si>
  <si>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</si>
  <si>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</si>
  <si>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</si>
  <si>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</si>
  <si>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</si>
  <si>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</si>
  <si>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</si>
  <si>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</si>
  <si>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</si>
  <si>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</si>
  <si>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</si>
  <si>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</si>
  <si>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</si>
  <si>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</si>
  <si>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</si>
  <si>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</si>
  <si>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</si>
  <si>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</si>
  <si>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</si>
  <si>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</si>
  <si>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</si>
  <si>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</si>
  <si>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</si>
  <si>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</si>
  <si>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</si>
  <si>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</si>
  <si>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</si>
  <si>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</si>
  <si>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</si>
  <si>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</si>
  <si>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</si>
  <si>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</si>
  <si>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</si>
  <si>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</si>
  <si>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</si>
  <si>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</si>
  <si>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</si>
  <si>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</si>
  <si>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</si>
  <si>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</si>
  <si>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</si>
  <si>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</si>
  <si>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</si>
  <si>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</si>
  <si>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</si>
  <si>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</si>
  <si>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</si>
  <si>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</si>
  <si>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</si>
  <si>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</si>
  <si>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</si>
  <si>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</si>
  <si>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</si>
  <si>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</si>
  <si>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</si>
  <si>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2</t>
  </si>
  <si>
    <t>若園 4</t>
  </si>
  <si>
    <t>湯川 2・3</t>
  </si>
  <si>
    <t>湯川 4</t>
  </si>
  <si>
    <t>湯川 1・5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</si>
  <si>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</si>
  <si>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</si>
  <si>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</si>
  <si>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</si>
  <si>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</si>
  <si>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</si>
  <si>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</si>
  <si>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</si>
  <si>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</si>
  <si>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</si>
  <si>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</si>
  <si>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</si>
  <si>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</si>
  <si>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</si>
  <si>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</si>
  <si>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</si>
  <si>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</si>
  <si>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</si>
  <si>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</si>
  <si>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</si>
  <si>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</si>
  <si>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</si>
  <si>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</si>
  <si>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</si>
  <si>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</si>
  <si>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</si>
  <si>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</si>
  <si>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</si>
  <si>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</si>
  <si>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</si>
  <si>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</si>
  <si>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</si>
  <si>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</si>
  <si>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</si>
  <si>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</si>
  <si>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</si>
  <si>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</si>
  <si>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</si>
  <si>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</si>
  <si>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</si>
  <si>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</si>
  <si>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</si>
  <si>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田原新町 2・3</t>
  </si>
  <si>
    <t>津田 4・5</t>
  </si>
  <si>
    <t>舞ケ丘 2・3</t>
  </si>
  <si>
    <t>下曽根 1</t>
  </si>
  <si>
    <t>下曽根 2</t>
  </si>
  <si>
    <t>下曽根 3</t>
  </si>
  <si>
    <t>下曽根 4</t>
  </si>
  <si>
    <t>中曽根東 1・2</t>
  </si>
  <si>
    <t>中曽根東 3・4・5・6</t>
  </si>
  <si>
    <t>田原 2</t>
  </si>
  <si>
    <t>田原 4・5</t>
  </si>
  <si>
    <t>東貫 3</t>
  </si>
  <si>
    <t>上貫 1</t>
  </si>
  <si>
    <t>上貫 2</t>
  </si>
  <si>
    <t>上貫 3・西貫 1・2</t>
  </si>
  <si>
    <t>中貫 1</t>
  </si>
  <si>
    <t>上曽根 1・2・3</t>
  </si>
  <si>
    <t>朽網西 4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</si>
  <si>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</si>
  <si>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</si>
  <si>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</si>
  <si>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</si>
  <si>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</si>
  <si>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</si>
  <si>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</si>
  <si>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</si>
  <si>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</si>
  <si>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</si>
  <si>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</si>
  <si>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</si>
  <si>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</si>
  <si>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</si>
  <si>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</si>
  <si>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</si>
  <si>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</si>
  <si>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</si>
  <si>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</si>
  <si>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</si>
  <si>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</si>
  <si>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</si>
  <si>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</si>
  <si>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</si>
  <si>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</si>
  <si>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星和台 1</t>
  </si>
  <si>
    <t>星和台 2・上石田 2</t>
  </si>
  <si>
    <t>横代北町 4・上石田 3</t>
  </si>
  <si>
    <t>石田南 1</t>
  </si>
  <si>
    <t>守恒 3</t>
  </si>
  <si>
    <t>企救丘 6</t>
  </si>
  <si>
    <t>企救丘 5</t>
  </si>
  <si>
    <t>山手 1</t>
  </si>
  <si>
    <t>山手 2・3</t>
  </si>
  <si>
    <t>企救丘 1</t>
  </si>
  <si>
    <t>企救丘 2</t>
  </si>
  <si>
    <t>志徳 1</t>
  </si>
  <si>
    <t>志井 3</t>
  </si>
  <si>
    <t>志井 1・5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</si>
  <si>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</si>
  <si>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</si>
  <si>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</si>
  <si>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</si>
  <si>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</si>
  <si>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</si>
  <si>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</si>
  <si>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</si>
  <si>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</si>
  <si>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</si>
  <si>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</si>
  <si>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</si>
  <si>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</si>
  <si>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</si>
  <si>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</si>
  <si>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</si>
  <si>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</si>
  <si>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</si>
  <si>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</si>
  <si>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</si>
  <si>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</si>
  <si>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</si>
  <si>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</si>
  <si>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</si>
  <si>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</si>
  <si>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</si>
  <si>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</si>
  <si>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</si>
  <si>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</si>
  <si>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</si>
  <si>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</si>
  <si>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</si>
  <si>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</si>
  <si>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</si>
  <si>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</si>
  <si>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</si>
  <si>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</si>
  <si>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</si>
  <si>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</si>
  <si>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</si>
  <si>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</si>
  <si>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</si>
  <si>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</si>
  <si>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</si>
  <si>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</si>
  <si>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</si>
  <si>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</si>
  <si>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</si>
  <si>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</si>
  <si>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</si>
  <si>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</si>
  <si>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</si>
  <si>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</si>
  <si>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</si>
  <si>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</si>
  <si>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</si>
  <si>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</si>
  <si>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</si>
  <si>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</si>
  <si>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</si>
  <si>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</si>
  <si>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</si>
  <si>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</si>
  <si>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</si>
  <si>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</si>
  <si>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</si>
  <si>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</si>
  <si>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</si>
  <si>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</si>
  <si>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</si>
  <si>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</si>
  <si>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</si>
  <si>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</si>
  <si>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</si>
  <si>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</si>
  <si>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</si>
  <si>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</si>
  <si>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</si>
  <si>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</si>
  <si>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</si>
  <si>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</si>
  <si>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</si>
  <si>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</si>
  <si>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</si>
  <si>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</si>
  <si>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</si>
  <si>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</si>
  <si>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</si>
  <si>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</si>
  <si>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</si>
  <si>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</si>
  <si>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</si>
  <si>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</si>
  <si>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</si>
  <si>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</si>
  <si>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</si>
  <si>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</si>
  <si>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</si>
  <si>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</si>
  <si>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</si>
  <si>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</si>
  <si>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</si>
  <si>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</si>
  <si>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</si>
  <si>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</si>
  <si>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</si>
  <si>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</si>
  <si>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</si>
  <si>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</si>
  <si>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</si>
  <si>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</si>
  <si>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</si>
  <si>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</si>
  <si>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</si>
  <si>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</si>
  <si>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</si>
  <si>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</si>
  <si>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</si>
  <si>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</si>
  <si>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</si>
  <si>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</si>
  <si>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</si>
  <si>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</si>
  <si>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</si>
  <si>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</si>
  <si>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</si>
  <si>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</si>
  <si>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</si>
  <si>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</si>
  <si>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</si>
  <si>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</si>
  <si>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</si>
  <si>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</si>
  <si>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</si>
  <si>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</si>
  <si>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</si>
  <si>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</si>
  <si>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</si>
  <si>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</si>
  <si>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</si>
  <si>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</si>
  <si>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</si>
  <si>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</si>
  <si>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</si>
  <si>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</si>
  <si>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</si>
  <si>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</si>
  <si>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</si>
  <si>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</si>
  <si>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</si>
  <si>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</si>
  <si>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</si>
  <si>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</si>
  <si>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</si>
  <si>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</si>
  <si>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</si>
  <si>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</si>
  <si>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</si>
  <si>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</si>
  <si>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</si>
  <si>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</si>
  <si>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</si>
  <si>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</si>
  <si>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</si>
  <si>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</si>
  <si>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</si>
  <si>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</si>
  <si>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</si>
  <si>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</si>
  <si>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</si>
  <si>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</si>
  <si>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</si>
  <si>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</si>
  <si>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</si>
  <si>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</si>
  <si>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</si>
  <si>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</si>
  <si>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</si>
  <si>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</si>
  <si>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</si>
  <si>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</si>
  <si>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</si>
  <si>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</si>
  <si>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</si>
  <si>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</si>
  <si>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</si>
  <si>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</si>
  <si>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</si>
  <si>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</si>
  <si>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</si>
  <si>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</si>
  <si>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</si>
  <si>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</si>
  <si>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</si>
  <si>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</si>
  <si>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</si>
  <si>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</si>
  <si>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</si>
  <si>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</si>
  <si>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</si>
  <si>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</si>
  <si>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</si>
  <si>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</si>
  <si>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</si>
  <si>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</si>
  <si>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</si>
  <si>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</si>
  <si>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</si>
  <si>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</si>
  <si>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</si>
  <si>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</si>
  <si>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</si>
  <si>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</si>
  <si>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</si>
  <si>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</si>
  <si>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</si>
  <si>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</si>
  <si>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</si>
  <si>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</si>
  <si>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</si>
  <si>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</si>
  <si>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</si>
  <si>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</si>
  <si>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</si>
  <si>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</si>
  <si>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</si>
  <si>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</si>
  <si>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</si>
  <si>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</si>
  <si>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</si>
  <si>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</si>
  <si>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</si>
  <si>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</si>
  <si>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</si>
  <si>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</si>
  <si>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</si>
  <si>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</si>
  <si>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</si>
  <si>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</si>
  <si>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</si>
  <si>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</si>
  <si>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</si>
  <si>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</si>
  <si>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</si>
  <si>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</si>
  <si>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</si>
  <si>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</si>
  <si>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</si>
  <si>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</si>
  <si>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</si>
  <si>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</si>
  <si>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</si>
  <si>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</si>
  <si>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</si>
  <si>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</si>
  <si>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</si>
  <si>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</si>
  <si>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</si>
  <si>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</si>
  <si>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</si>
  <si>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</si>
  <si>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</si>
  <si>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</si>
  <si>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</si>
  <si>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</si>
  <si>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</si>
  <si>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</si>
  <si>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</si>
  <si>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</si>
  <si>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</si>
  <si>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</si>
  <si>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</si>
  <si>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</si>
  <si>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</si>
  <si>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</si>
  <si>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</si>
  <si>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</si>
  <si>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</si>
  <si>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</si>
  <si>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</si>
  <si>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</si>
  <si>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</si>
  <si>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</si>
  <si>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</si>
  <si>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</si>
  <si>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</si>
  <si>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</si>
  <si>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</si>
  <si>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</si>
  <si>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</si>
  <si>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</si>
  <si>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</si>
  <si>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</si>
  <si>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</si>
  <si>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</si>
  <si>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</si>
  <si>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</si>
  <si>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</si>
  <si>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</si>
  <si>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</si>
  <si>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</si>
  <si>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</si>
  <si>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</si>
  <si>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</si>
  <si>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</si>
  <si>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</si>
  <si>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</si>
  <si>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</si>
  <si>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</si>
  <si>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</si>
  <si>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</si>
  <si>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</si>
  <si>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</si>
  <si>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</si>
  <si>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</si>
  <si>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</si>
  <si>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</si>
  <si>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</si>
  <si>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</si>
  <si>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</si>
  <si>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</si>
  <si>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</si>
  <si>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</si>
  <si>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</si>
  <si>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</si>
  <si>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</si>
  <si>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</si>
  <si>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</si>
  <si>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</si>
  <si>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</si>
  <si>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</si>
  <si>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</si>
  <si>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</si>
  <si>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</si>
  <si>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</si>
  <si>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</si>
  <si>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</si>
  <si>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</si>
  <si>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</si>
  <si>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</si>
  <si>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</si>
  <si>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</si>
  <si>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</si>
  <si>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</si>
  <si>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</si>
  <si>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</si>
  <si>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</si>
  <si>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</si>
  <si>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</si>
  <si>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</si>
  <si>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</si>
  <si>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</si>
  <si>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</si>
  <si>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</si>
  <si>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</si>
  <si>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</si>
  <si>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</si>
  <si>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</si>
  <si>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</si>
  <si>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</si>
  <si>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</si>
  <si>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</si>
  <si>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</si>
  <si>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</si>
  <si>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</si>
  <si>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</si>
  <si>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</si>
  <si>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</si>
  <si>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</si>
  <si>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</si>
  <si>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</si>
  <si>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</si>
  <si>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</si>
  <si>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</si>
  <si>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</si>
  <si>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</si>
  <si>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</si>
  <si>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</si>
  <si>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</si>
  <si>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</si>
  <si>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</si>
  <si>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</si>
  <si>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</si>
  <si>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</si>
  <si>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</si>
  <si>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</si>
  <si>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</si>
  <si>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</si>
  <si>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</si>
  <si>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</si>
  <si>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</si>
  <si>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</si>
  <si>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</si>
  <si>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</si>
  <si>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</si>
  <si>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</si>
  <si>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</si>
  <si>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</si>
  <si>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</si>
  <si>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</si>
  <si>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</si>
  <si>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</si>
  <si>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</si>
  <si>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</si>
  <si>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</si>
  <si>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</si>
  <si>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</si>
  <si>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</si>
  <si>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</si>
  <si>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</si>
  <si>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</si>
  <si>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</si>
  <si>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</si>
  <si>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</si>
  <si>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</si>
  <si>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</si>
  <si>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</si>
  <si>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</si>
  <si>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</si>
  <si>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</si>
  <si>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</si>
  <si>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</si>
  <si>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</si>
  <si>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</si>
  <si>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</si>
  <si>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</si>
  <si>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</si>
  <si>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</si>
  <si>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</si>
  <si>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</si>
  <si>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</si>
  <si>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</si>
  <si>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</si>
  <si>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</si>
  <si>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</si>
  <si>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</si>
  <si>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</si>
  <si>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</si>
  <si>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</si>
  <si>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</si>
  <si>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</si>
  <si>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</si>
  <si>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</si>
  <si>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</si>
  <si>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</si>
  <si>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</si>
  <si>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</si>
  <si>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</si>
  <si>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</si>
  <si>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</si>
  <si>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</si>
  <si>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</si>
  <si>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</si>
  <si>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</si>
  <si>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</si>
  <si>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</si>
  <si>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</si>
  <si>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</si>
  <si>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</si>
  <si>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</si>
  <si>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</si>
  <si>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</si>
  <si>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</si>
  <si>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</si>
  <si>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</si>
  <si>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</si>
  <si>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</si>
  <si>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</si>
  <si>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</si>
  <si>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</si>
  <si>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</si>
  <si>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</si>
  <si>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</si>
  <si>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</si>
  <si>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</si>
  <si>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</si>
  <si>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</si>
  <si>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</si>
  <si>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</si>
  <si>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</si>
  <si>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</si>
  <si>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</si>
  <si>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</si>
  <si>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</si>
  <si>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</si>
  <si>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</si>
  <si>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</si>
  <si>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</si>
  <si>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</si>
  <si>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</si>
  <si>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</si>
  <si>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</si>
  <si>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</si>
  <si>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</si>
  <si>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</si>
  <si>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</si>
  <si>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</si>
  <si>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</si>
  <si>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</si>
  <si>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</si>
  <si>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</si>
  <si>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</si>
  <si>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</si>
  <si>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</si>
  <si>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</si>
  <si>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</si>
  <si>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</si>
  <si>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</si>
  <si>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</si>
  <si>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</si>
  <si>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</si>
  <si>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</si>
  <si>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</si>
  <si>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</si>
  <si>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</si>
  <si>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</si>
  <si>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</si>
  <si>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</si>
  <si>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</si>
  <si>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</si>
  <si>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</si>
  <si>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</si>
  <si>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</si>
  <si>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</si>
  <si>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</si>
  <si>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</si>
  <si>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</si>
  <si>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</si>
  <si>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</si>
  <si>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</si>
  <si>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</si>
  <si>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</si>
  <si>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</si>
  <si>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</si>
  <si>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</si>
  <si>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</si>
  <si>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</si>
  <si>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</si>
  <si>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</si>
  <si>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</si>
  <si>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</si>
  <si>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</si>
  <si>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</si>
  <si>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</si>
  <si>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</si>
  <si>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</si>
  <si>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</si>
  <si>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</si>
  <si>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</si>
  <si>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</si>
  <si>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</si>
  <si>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</si>
  <si>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</si>
  <si>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</si>
  <si>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</si>
  <si>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</si>
  <si>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</si>
  <si>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</si>
  <si>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</si>
  <si>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</si>
  <si>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</si>
  <si>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</si>
  <si>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</si>
  <si>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</si>
  <si>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</si>
  <si>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</si>
  <si>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</si>
  <si>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</si>
  <si>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</si>
  <si>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</si>
  <si>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</si>
  <si>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</si>
  <si>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</si>
  <si>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</si>
  <si>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</si>
  <si>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</si>
  <si>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</si>
  <si>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</si>
  <si>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</si>
  <si>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</si>
  <si>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</si>
  <si>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</si>
  <si>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</si>
  <si>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</si>
  <si>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</si>
  <si>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</si>
  <si>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</si>
  <si>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</si>
  <si>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</si>
  <si>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浜町・東港町</t>
  </si>
  <si>
    <t>扇ヶ浦 1・2</t>
  </si>
  <si>
    <t>WD - 2</t>
  </si>
  <si>
    <t>WD - 3</t>
  </si>
  <si>
    <t>WD - 4</t>
  </si>
  <si>
    <t>学研北部①　小敷ひびきの3</t>
  </si>
  <si>
    <t>学研北部②　大字塩屋</t>
  </si>
  <si>
    <t>塩屋2・3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</si>
  <si>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</si>
  <si>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</si>
  <si>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</si>
  <si>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</si>
  <si>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</si>
  <si>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</si>
  <si>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</si>
  <si>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</si>
  <si>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</si>
  <si>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</si>
  <si>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</si>
  <si>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</si>
  <si>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</si>
  <si>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枝光</t>
  </si>
  <si>
    <t>YJ</t>
  </si>
  <si>
    <t>HD</t>
  </si>
  <si>
    <t>HD - 1</t>
  </si>
  <si>
    <t>HD - 2</t>
  </si>
  <si>
    <t>枝光本町</t>
  </si>
  <si>
    <t>白川町</t>
  </si>
  <si>
    <t>※商店のみ配布</t>
  </si>
  <si>
    <t>※商店のみ配布</t>
  </si>
  <si>
    <t>YJ - 1</t>
  </si>
  <si>
    <t>YJ - 3</t>
  </si>
  <si>
    <t>YJ - 4</t>
  </si>
  <si>
    <t>YJ - 5</t>
  </si>
  <si>
    <t>YJ - 6</t>
  </si>
  <si>
    <t>YJ - 7</t>
  </si>
  <si>
    <t>YJ - 2</t>
  </si>
  <si>
    <t>黒崎1</t>
  </si>
  <si>
    <t>黒崎2</t>
  </si>
  <si>
    <t>黒崎3</t>
  </si>
  <si>
    <t>黒崎4</t>
  </si>
  <si>
    <t>熊手1</t>
  </si>
  <si>
    <t>熊手2</t>
  </si>
  <si>
    <t>熊手3</t>
  </si>
  <si>
    <t>黒　崎</t>
  </si>
  <si>
    <t>～</t>
  </si>
  <si>
    <t>GＤ - 1</t>
  </si>
  <si>
    <t>島門　松の本3</t>
  </si>
  <si>
    <t>GＤ - 2</t>
  </si>
  <si>
    <t>松の本1・2</t>
  </si>
  <si>
    <t xml:space="preserve">GＤ - 3 </t>
  </si>
  <si>
    <t>松の本4～7</t>
  </si>
  <si>
    <t xml:space="preserve">GＤ　-4 </t>
  </si>
  <si>
    <t>旧停1・2　遠賀川1・2</t>
  </si>
  <si>
    <t>GＤ - 5</t>
  </si>
  <si>
    <t>計</t>
  </si>
  <si>
    <t>GＧ - 1</t>
  </si>
  <si>
    <t>公園通り1～3</t>
  </si>
  <si>
    <t>GＧ - 2</t>
  </si>
  <si>
    <t>東高倉1～3</t>
  </si>
  <si>
    <t xml:space="preserve">GＧ - 3 </t>
  </si>
  <si>
    <t>松ヶ台1～3</t>
  </si>
  <si>
    <t>GＧ - 4</t>
  </si>
  <si>
    <t>松ヶ台4・5</t>
  </si>
  <si>
    <t>GＧ - 5</t>
  </si>
  <si>
    <t>旭南　中央台1</t>
  </si>
  <si>
    <t>GＧ - 6</t>
  </si>
  <si>
    <t>旭台1・2</t>
  </si>
  <si>
    <t>GＧ - 7</t>
  </si>
  <si>
    <t>旭台3～5</t>
  </si>
  <si>
    <t>GＧ - 8</t>
  </si>
  <si>
    <t>中央台2・3</t>
  </si>
  <si>
    <t>GＧ - 9</t>
  </si>
  <si>
    <t>中央台4～6</t>
  </si>
  <si>
    <t>枝光 ※商店のみ配布</t>
  </si>
  <si>
    <t>黒崎 ※商店のみ配布</t>
  </si>
  <si>
    <t>GD</t>
  </si>
  <si>
    <t>GG</t>
  </si>
  <si>
    <t>遠賀町</t>
  </si>
  <si>
    <t>岡垣町</t>
  </si>
  <si>
    <t xml:space="preserve"> 遠賀郡 合計</t>
  </si>
  <si>
    <t>遠賀町</t>
  </si>
  <si>
    <t>岡垣町</t>
  </si>
  <si>
    <t>遠賀郡</t>
  </si>
  <si>
    <t>広渡1　遠賀川3</t>
  </si>
  <si>
    <t>KD - 1</t>
  </si>
  <si>
    <t>浅野1・2・3 ※事業所含む</t>
  </si>
  <si>
    <t>京町 1・2・魚町 1 ・船頭町 ※事業所含む</t>
  </si>
  <si>
    <t>京町 3・4 ・米町 1 ※事業所含む</t>
  </si>
  <si>
    <t>魚町 2・3・4 ・船場町 ※事業所含む</t>
  </si>
  <si>
    <t>（水）</t>
  </si>
  <si>
    <t>門司区
（50,045）</t>
  </si>
  <si>
    <t>※地区名下（数字）：各行政区毎の平成29年1月1日住民基本台帳世帯数 / 2018年9月30日公表</t>
  </si>
  <si>
    <t>小倉北区
（100,454）</t>
  </si>
  <si>
    <t>小倉南区
（100,891）</t>
  </si>
  <si>
    <t>戸畑区
（30,137）</t>
  </si>
  <si>
    <t>八幡東区
（34,851）</t>
  </si>
  <si>
    <t>八幡西区
（123,080）</t>
  </si>
  <si>
    <t>若松区
（40,046）</t>
  </si>
  <si>
    <t>苅田町
（17,934）</t>
  </si>
  <si>
    <t>中間市
（20,571）</t>
  </si>
  <si>
    <t>遠賀郡
（41,875）</t>
  </si>
  <si>
    <t>吉志新町3</t>
  </si>
  <si>
    <t>AL - 14</t>
  </si>
  <si>
    <t>MJ - 13</t>
  </si>
  <si>
    <t>曽根北町</t>
  </si>
  <si>
    <t>GＧ - 10</t>
  </si>
  <si>
    <t>GＧ - 11</t>
  </si>
  <si>
    <t>GＧ - 12</t>
  </si>
  <si>
    <t>GＧ - 13</t>
  </si>
  <si>
    <t>GＧ - 14</t>
  </si>
  <si>
    <t>野間4-5</t>
  </si>
  <si>
    <t>桜台</t>
  </si>
  <si>
    <t>海老津駅前※店舗配布含む</t>
  </si>
  <si>
    <t>東松原1・高陽台1-2</t>
  </si>
  <si>
    <t>高陽台3・南高陽</t>
  </si>
  <si>
    <t>城野 1・重住 2*</t>
  </si>
  <si>
    <t>若園 1*</t>
  </si>
  <si>
    <t>西水町・東水町*</t>
  </si>
  <si>
    <t>若園 3*</t>
  </si>
  <si>
    <t>蜷田若園 2*</t>
  </si>
  <si>
    <t>蜷田若園 1*</t>
  </si>
  <si>
    <t>蜷田若園 3*</t>
  </si>
  <si>
    <t>湯川新町 1*</t>
  </si>
  <si>
    <t>長野 3・津田新町 1・2*</t>
  </si>
  <si>
    <t>津田新町 3・4*</t>
  </si>
  <si>
    <t>田原新町 1*</t>
  </si>
  <si>
    <t>長野 2・長野本町 1・2・3・4・津田 1*</t>
  </si>
  <si>
    <t>津田 2・3*</t>
  </si>
  <si>
    <t>舞ケ丘 1・4・5*</t>
  </si>
  <si>
    <t>長野東町・津田南町*</t>
  </si>
  <si>
    <t>下曽根新町*</t>
  </si>
  <si>
    <t>中曽根 1*</t>
  </si>
  <si>
    <t>中曽根 2・3*</t>
  </si>
  <si>
    <t>中曽根 4*</t>
  </si>
  <si>
    <t>中曽根 5・6*</t>
  </si>
  <si>
    <t>田原 1・3*</t>
  </si>
  <si>
    <t>東貫 1*</t>
  </si>
  <si>
    <t>東貫 2*</t>
  </si>
  <si>
    <t>下貫 1・2*</t>
  </si>
  <si>
    <t>下貫 3*</t>
  </si>
  <si>
    <t>下貫 4・大字貫（一部）*</t>
  </si>
  <si>
    <t>中貫 2・中貫本町*</t>
  </si>
  <si>
    <t>貫弥生が丘 1・2・3*</t>
  </si>
  <si>
    <t>上曽根 4・5・朽網西 2*</t>
  </si>
  <si>
    <t>上曽根新町･曽根新田南 1-4・大字曽根*</t>
  </si>
  <si>
    <t>朽網西 1･大字朽網･大字曽根新田*</t>
  </si>
  <si>
    <t>朽網西 3*</t>
  </si>
  <si>
    <t>朽網西 5*</t>
  </si>
  <si>
    <t>朽網西 6・朽網東 2*</t>
  </si>
  <si>
    <t>朽網東 1・3*</t>
  </si>
  <si>
    <t>朽網東 4・5*</t>
  </si>
  <si>
    <t>朽網東 6*</t>
  </si>
  <si>
    <t>上石田 1・下石田 2・3*</t>
  </si>
  <si>
    <t>横代北町 1*</t>
  </si>
  <si>
    <t>横代北町 2*</t>
  </si>
  <si>
    <t>横代東町 1・2*</t>
  </si>
  <si>
    <t>横代北町 5*</t>
  </si>
  <si>
    <t>横代北町 3*</t>
  </si>
  <si>
    <t>横代東町 3・4*</t>
  </si>
  <si>
    <t>隠蓑・横代南町 5・石田南 2・3*</t>
  </si>
  <si>
    <t>横代葉山・大字横代*</t>
  </si>
  <si>
    <t>守恒 1*</t>
  </si>
  <si>
    <t>守恒 2*</t>
  </si>
  <si>
    <t>守恒 4・5*</t>
  </si>
  <si>
    <t>企救丘 3・4*</t>
  </si>
  <si>
    <t>志井 2・4*</t>
  </si>
  <si>
    <t>志徳 2*</t>
  </si>
  <si>
    <t>志井公園・志井 6*</t>
  </si>
  <si>
    <t>志井鷹羽台*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</si>
</sst>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  <numFmt numFmtId="220" formatCode="[$-F800]dddd\,\ mmmm\ dd\,\ yyyy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13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0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9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6" xfId="65" applyFont="1" applyFill="1" applyBorder="1" applyAlignment="1">
      <alignment horizontal="left" vertical="center"/>
      <protection/>
    </xf>
    <xf numFmtId="0" fontId="31" fillId="0" borderId="16" xfId="65" applyFont="1" applyBorder="1" applyAlignment="1">
      <alignment vertical="center"/>
      <protection/>
    </xf>
    <xf numFmtId="0" fontId="25" fillId="0" borderId="17" xfId="0" applyFont="1" applyFill="1" applyBorder="1" applyAlignment="1">
      <alignment vertical="center"/>
    </xf>
    <xf numFmtId="0" fontId="31" fillId="0" borderId="17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8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6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7" xfId="65" applyFont="1" applyFill="1" applyBorder="1" applyAlignment="1">
      <alignment horizontal="center" vertical="center" textRotation="255"/>
      <protection/>
    </xf>
    <xf numFmtId="0" fontId="31" fillId="0" borderId="17" xfId="65" applyFont="1" applyFill="1" applyBorder="1" applyAlignment="1">
      <alignment horizontal="left" vertical="center"/>
      <protection/>
    </xf>
    <xf numFmtId="188" fontId="25" fillId="0" borderId="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6" xfId="65" applyNumberFormat="1" applyFont="1" applyBorder="1" applyAlignment="1">
      <alignment horizontal="right" vertical="center"/>
      <protection/>
    </xf>
    <xf numFmtId="38" fontId="31" fillId="0" borderId="17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185" fontId="31" fillId="0" borderId="21" xfId="65" applyNumberFormat="1" applyFont="1" applyBorder="1" applyAlignment="1">
      <alignment vertical="center"/>
      <protection/>
    </xf>
    <xf numFmtId="185" fontId="31" fillId="0" borderId="22" xfId="65" applyNumberFormat="1" applyFont="1" applyBorder="1" applyAlignment="1">
      <alignment vertical="center"/>
      <protection/>
    </xf>
    <xf numFmtId="0" fontId="31" fillId="0" borderId="22" xfId="65" applyFont="1" applyBorder="1" applyAlignment="1">
      <alignment vertical="center"/>
      <protection/>
    </xf>
    <xf numFmtId="185" fontId="31" fillId="0" borderId="22" xfId="65" applyNumberFormat="1" applyFont="1" applyFill="1" applyBorder="1" applyAlignment="1">
      <alignment vertical="center"/>
      <protection/>
    </xf>
    <xf numFmtId="188" fontId="25" fillId="0" borderId="21" xfId="0" applyNumberFormat="1" applyFont="1" applyFill="1" applyBorder="1" applyAlignment="1">
      <alignment vertical="center"/>
    </xf>
    <xf numFmtId="188" fontId="25" fillId="0" borderId="22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188" fontId="31" fillId="0" borderId="22" xfId="65" applyNumberFormat="1" applyFont="1" applyBorder="1" applyAlignment="1" applyProtection="1">
      <alignment vertical="center"/>
      <protection locked="0"/>
    </xf>
    <xf numFmtId="185" fontId="31" fillId="0" borderId="23" xfId="65" applyNumberFormat="1" applyFont="1" applyBorder="1" applyAlignment="1">
      <alignment vertical="center"/>
      <protection/>
    </xf>
    <xf numFmtId="185" fontId="31" fillId="0" borderId="24" xfId="65" applyNumberFormat="1" applyFont="1" applyFill="1" applyBorder="1" applyAlignment="1">
      <alignment vertical="center"/>
      <protection/>
    </xf>
    <xf numFmtId="188" fontId="31" fillId="0" borderId="24" xfId="65" applyNumberFormat="1" applyFont="1" applyBorder="1" applyAlignment="1">
      <alignment vertical="center"/>
      <protection/>
    </xf>
    <xf numFmtId="204" fontId="31" fillId="0" borderId="22" xfId="65" applyNumberFormat="1" applyFont="1" applyBorder="1" applyAlignment="1" applyProtection="1">
      <alignment vertical="center"/>
      <protection locked="0"/>
    </xf>
    <xf numFmtId="188" fontId="31" fillId="0" borderId="24" xfId="65" applyNumberFormat="1" applyFont="1" applyFill="1" applyBorder="1" applyAlignment="1">
      <alignment vertical="center"/>
      <protection/>
    </xf>
    <xf numFmtId="0" fontId="35" fillId="17" borderId="25" xfId="65" applyFont="1" applyFill="1" applyBorder="1" applyAlignment="1">
      <alignment horizontal="center" vertical="center"/>
      <protection/>
    </xf>
    <xf numFmtId="0" fontId="35" fillId="24" borderId="25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1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4" xfId="65" applyNumberFormat="1" applyFont="1" applyBorder="1" applyAlignment="1">
      <alignment vertical="center"/>
      <protection/>
    </xf>
    <xf numFmtId="185" fontId="31" fillId="0" borderId="26" xfId="65" applyNumberFormat="1" applyFont="1" applyBorder="1" applyAlignment="1">
      <alignment vertical="center" shrinkToFit="1"/>
      <protection/>
    </xf>
    <xf numFmtId="185" fontId="31" fillId="0" borderId="26" xfId="65" applyNumberFormat="1" applyFont="1" applyBorder="1" applyAlignment="1">
      <alignment vertical="center"/>
      <protection/>
    </xf>
    <xf numFmtId="188" fontId="31" fillId="0" borderId="21" xfId="65" applyNumberFormat="1" applyFont="1" applyBorder="1" applyAlignment="1">
      <alignment vertical="center"/>
      <protection/>
    </xf>
    <xf numFmtId="188" fontId="31" fillId="0" borderId="22" xfId="65" applyNumberFormat="1" applyFont="1" applyBorder="1" applyAlignment="1">
      <alignment vertical="center"/>
      <protection/>
    </xf>
    <xf numFmtId="188" fontId="31" fillId="0" borderId="23" xfId="65" applyNumberFormat="1" applyFont="1" applyBorder="1" applyAlignment="1">
      <alignment vertical="center"/>
      <protection/>
    </xf>
    <xf numFmtId="0" fontId="35" fillId="17" borderId="27" xfId="65" applyFont="1" applyFill="1" applyBorder="1" applyAlignment="1">
      <alignment horizontal="center"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185" fontId="31" fillId="0" borderId="26" xfId="65" applyNumberFormat="1" applyFont="1" applyFill="1" applyBorder="1" applyAlignment="1">
      <alignment vertical="center"/>
      <protection/>
    </xf>
    <xf numFmtId="185" fontId="31" fillId="0" borderId="29" xfId="65" applyNumberFormat="1" applyFont="1" applyBorder="1" applyAlignment="1">
      <alignment vertical="center"/>
      <protection/>
    </xf>
    <xf numFmtId="185" fontId="31" fillId="0" borderId="30" xfId="65" applyNumberFormat="1" applyFont="1" applyBorder="1" applyAlignment="1">
      <alignment vertical="center"/>
      <protection/>
    </xf>
    <xf numFmtId="0" fontId="32" fillId="0" borderId="31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25" borderId="32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0" xfId="0" applyNumberFormat="1" applyFont="1" applyFill="1" applyBorder="1" applyAlignment="1">
      <alignment vertical="center"/>
    </xf>
    <xf numFmtId="185" fontId="31" fillId="0" borderId="33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7" fontId="31" fillId="0" borderId="23" xfId="65" applyNumberFormat="1" applyFont="1" applyBorder="1" applyAlignment="1">
      <alignment vertical="center"/>
      <protection/>
    </xf>
    <xf numFmtId="197" fontId="31" fillId="0" borderId="21" xfId="65" applyNumberFormat="1" applyFont="1" applyFill="1" applyBorder="1" applyAlignment="1">
      <alignment vertical="center"/>
      <protection/>
    </xf>
    <xf numFmtId="197" fontId="31" fillId="0" borderId="24" xfId="65" applyNumberFormat="1" applyFont="1" applyBorder="1" applyAlignment="1">
      <alignment vertical="center"/>
      <protection/>
    </xf>
    <xf numFmtId="0" fontId="39" fillId="0" borderId="34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185" fontId="31" fillId="0" borderId="30" xfId="65" applyNumberFormat="1" applyFont="1" applyFill="1" applyBorder="1" applyAlignment="1">
      <alignment vertical="center"/>
      <protection/>
    </xf>
    <xf numFmtId="0" fontId="14" fillId="0" borderId="35" xfId="64" applyBorder="1" applyAlignment="1" applyProtection="1">
      <alignment horizontal="center" vertical="center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9" fillId="0" borderId="36" xfId="64" applyFont="1" applyFill="1" applyBorder="1" applyAlignment="1" applyProtection="1">
      <alignment horizontal="center" vertical="center"/>
      <protection locked="0"/>
    </xf>
    <xf numFmtId="0" fontId="46" fillId="0" borderId="0" xfId="65" applyFont="1" applyBorder="1" applyAlignment="1" applyProtection="1">
      <alignment horizontal="left" vertical="center"/>
      <protection locked="0"/>
    </xf>
    <xf numFmtId="0" fontId="46" fillId="0" borderId="0" xfId="65" applyFont="1" applyBorder="1" applyAlignment="1" applyProtection="1">
      <alignment vertical="center"/>
      <protection locked="0"/>
    </xf>
    <xf numFmtId="0" fontId="39" fillId="0" borderId="0" xfId="64" applyFont="1" applyAlignment="1" applyProtection="1">
      <alignment vertical="center"/>
      <protection locked="0"/>
    </xf>
    <xf numFmtId="0" fontId="39" fillId="0" borderId="37" xfId="64" applyFont="1" applyFill="1" applyBorder="1" applyAlignment="1" applyProtection="1">
      <alignment horizontal="center" vertical="center" shrinkToFit="1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34" xfId="64" applyFont="1" applyFill="1" applyBorder="1" applyAlignment="1" applyProtection="1">
      <alignment horizontal="center" vertical="center"/>
      <protection/>
    </xf>
    <xf numFmtId="0" fontId="31" fillId="26" borderId="38" xfId="65" applyFont="1" applyFill="1" applyBorder="1" applyAlignment="1" applyProtection="1">
      <alignment horizontal="center" vertical="center"/>
      <protection/>
    </xf>
    <xf numFmtId="0" fontId="31" fillId="26" borderId="32" xfId="65" applyFont="1" applyFill="1" applyBorder="1" applyAlignment="1" applyProtection="1">
      <alignment horizontal="center" vertical="center"/>
      <protection/>
    </xf>
    <xf numFmtId="0" fontId="31" fillId="26" borderId="39" xfId="65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29" xfId="65" applyNumberFormat="1" applyFont="1" applyFill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188" fontId="31" fillId="0" borderId="24" xfId="65" applyNumberFormat="1" applyFont="1" applyFill="1" applyBorder="1" applyAlignment="1">
      <alignment horizontal="right" vertical="center"/>
      <protection/>
    </xf>
    <xf numFmtId="0" fontId="31" fillId="0" borderId="19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47" fillId="0" borderId="40" xfId="64" applyFont="1" applyFill="1" applyBorder="1" applyAlignment="1" applyProtection="1">
      <alignment horizontal="center" vertical="center" wrapText="1"/>
      <protection/>
    </xf>
    <xf numFmtId="0" fontId="47" fillId="0" borderId="41" xfId="64" applyFont="1" applyFill="1" applyBorder="1" applyAlignment="1" applyProtection="1">
      <alignment horizontal="center" vertic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0" fontId="33" fillId="0" borderId="17" xfId="65" applyFont="1" applyBorder="1" applyAlignment="1">
      <alignment/>
      <protection/>
    </xf>
    <xf numFmtId="0" fontId="31" fillId="0" borderId="0" xfId="65" applyNumberFormat="1" applyFont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185" fontId="31" fillId="0" borderId="0" xfId="65" applyNumberFormat="1" applyFont="1" applyBorder="1" applyAlignment="1">
      <alignment vertical="center"/>
      <protection/>
    </xf>
    <xf numFmtId="38" fontId="31" fillId="0" borderId="17" xfId="65" applyNumberFormat="1" applyFont="1" applyBorder="1" applyAlignment="1">
      <alignment vertical="center"/>
      <protection/>
    </xf>
    <xf numFmtId="0" fontId="33" fillId="0" borderId="34" xfId="65" applyFont="1" applyBorder="1" applyAlignment="1">
      <alignment/>
      <protection/>
    </xf>
    <xf numFmtId="188" fontId="31" fillId="0" borderId="28" xfId="65" applyNumberFormat="1" applyFont="1" applyBorder="1" applyAlignment="1">
      <alignment vertical="center"/>
      <protection/>
    </xf>
    <xf numFmtId="188" fontId="31" fillId="0" borderId="30" xfId="65" applyNumberFormat="1" applyFont="1" applyBorder="1" applyAlignment="1">
      <alignment vertical="center"/>
      <protection/>
    </xf>
    <xf numFmtId="185" fontId="31" fillId="0" borderId="42" xfId="65" applyNumberFormat="1" applyFont="1" applyFill="1" applyBorder="1" applyAlignment="1">
      <alignment vertical="center"/>
      <protection/>
    </xf>
    <xf numFmtId="0" fontId="25" fillId="27" borderId="21" xfId="0" applyFont="1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25" fillId="27" borderId="43" xfId="0" applyFont="1" applyFill="1" applyBorder="1" applyAlignment="1">
      <alignment vertical="center"/>
    </xf>
    <xf numFmtId="197" fontId="31" fillId="0" borderId="0" xfId="65" applyNumberFormat="1" applyFont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51" fillId="0" borderId="0" xfId="64" applyFont="1" applyFill="1" applyAlignment="1" applyProtection="1">
      <alignment horizontal="center"/>
      <protection/>
    </xf>
    <xf numFmtId="185" fontId="31" fillId="0" borderId="44" xfId="65" applyNumberFormat="1" applyFont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23" xfId="65" applyFont="1" applyFill="1" applyBorder="1" applyAlignment="1">
      <alignment vertical="center"/>
      <protection/>
    </xf>
    <xf numFmtId="0" fontId="31" fillId="0" borderId="45" xfId="65" applyFont="1" applyFill="1" applyBorder="1" applyAlignment="1">
      <alignment vertical="center"/>
      <protection/>
    </xf>
    <xf numFmtId="0" fontId="31" fillId="0" borderId="46" xfId="65" applyFont="1" applyFill="1" applyBorder="1" applyAlignment="1">
      <alignment vertical="center"/>
      <protection/>
    </xf>
    <xf numFmtId="0" fontId="39" fillId="0" borderId="10" xfId="64" applyFont="1" applyFill="1" applyBorder="1" applyAlignment="1" applyProtection="1">
      <alignment horizontal="center" vertical="center"/>
      <protection/>
    </xf>
    <xf numFmtId="0" fontId="42" fillId="0" borderId="0" xfId="64" applyFont="1" applyAlignment="1" applyProtection="1">
      <alignment horizontal="right" vertical="center"/>
      <protection/>
    </xf>
    <xf numFmtId="195" fontId="42" fillId="21" borderId="47" xfId="64" applyNumberFormat="1" applyFont="1" applyFill="1" applyBorder="1" applyAlignment="1" applyProtection="1">
      <alignment horizontal="center" vertical="center"/>
      <protection/>
    </xf>
    <xf numFmtId="195" fontId="42" fillId="21" borderId="40" xfId="64" applyNumberFormat="1" applyFont="1" applyFill="1" applyBorder="1" applyAlignment="1" applyProtection="1">
      <alignment horizontal="center" vertical="center"/>
      <protection/>
    </xf>
    <xf numFmtId="0" fontId="39" fillId="0" borderId="47" xfId="64" applyFont="1" applyFill="1" applyBorder="1" applyAlignment="1" applyProtection="1">
      <alignment horizontal="center" vertical="center"/>
      <protection/>
    </xf>
    <xf numFmtId="0" fontId="39" fillId="0" borderId="48" xfId="64" applyFont="1" applyFill="1" applyBorder="1" applyAlignment="1" applyProtection="1">
      <alignment horizontal="center" vertical="center"/>
      <protection/>
    </xf>
    <xf numFmtId="220" fontId="42" fillId="0" borderId="47" xfId="64" applyNumberFormat="1" applyFont="1" applyFill="1" applyBorder="1" applyAlignment="1" applyProtection="1">
      <alignment horizontal="center" vertical="center" shrinkToFit="1"/>
      <protection locked="0"/>
    </xf>
    <xf numFmtId="220" fontId="42" fillId="0" borderId="40" xfId="64" applyNumberFormat="1" applyFont="1" applyFill="1" applyBorder="1" applyAlignment="1" applyProtection="1">
      <alignment horizontal="center" vertical="center" shrinkToFit="1"/>
      <protection locked="0"/>
    </xf>
    <xf numFmtId="220" fontId="42" fillId="0" borderId="48" xfId="64" applyNumberFormat="1" applyFont="1" applyFill="1" applyBorder="1" applyAlignment="1" applyProtection="1">
      <alignment horizontal="center" vertical="center" shrinkToFit="1"/>
      <protection locked="0"/>
    </xf>
    <xf numFmtId="0" fontId="46" fillId="0" borderId="17" xfId="65" applyFont="1" applyBorder="1" applyAlignment="1" applyProtection="1">
      <alignment horizontal="left" vertical="center"/>
      <protection/>
    </xf>
    <xf numFmtId="0" fontId="43" fillId="0" borderId="49" xfId="64" applyFont="1" applyFill="1" applyBorder="1" applyAlignment="1" applyProtection="1">
      <alignment horizontal="center" vertical="center"/>
      <protection/>
    </xf>
    <xf numFmtId="0" fontId="43" fillId="0" borderId="50" xfId="64" applyFont="1" applyFill="1" applyBorder="1" applyAlignment="1" applyProtection="1">
      <alignment horizontal="center" vertical="center"/>
      <protection/>
    </xf>
    <xf numFmtId="0" fontId="43" fillId="0" borderId="51" xfId="64" applyFont="1" applyFill="1" applyBorder="1" applyAlignment="1" applyProtection="1">
      <alignment horizontal="center" vertical="center"/>
      <protection/>
    </xf>
    <xf numFmtId="0" fontId="43" fillId="0" borderId="52" xfId="64" applyFont="1" applyFill="1" applyBorder="1" applyAlignment="1" applyProtection="1">
      <alignment horizontal="center" vertical="center"/>
      <protection/>
    </xf>
    <xf numFmtId="0" fontId="52" fillId="0" borderId="26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center" vertical="center" wrapText="1"/>
      <protection/>
    </xf>
    <xf numFmtId="0" fontId="52" fillId="0" borderId="53" xfId="64" applyFont="1" applyFill="1" applyBorder="1" applyAlignment="1" applyProtection="1">
      <alignment horizontal="center" vertical="center" wrapText="1"/>
      <protection/>
    </xf>
    <xf numFmtId="0" fontId="52" fillId="0" borderId="54" xfId="64" applyFont="1" applyFill="1" applyBorder="1" applyAlignment="1" applyProtection="1">
      <alignment horizontal="center" vertical="center" wrapText="1"/>
      <protection/>
    </xf>
    <xf numFmtId="219" fontId="41" fillId="26" borderId="26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52" fillId="0" borderId="26" xfId="64" applyFont="1" applyBorder="1" applyAlignment="1" applyProtection="1">
      <alignment horizontal="center" vertical="center" wrapText="1"/>
      <protection/>
    </xf>
    <xf numFmtId="0" fontId="52" fillId="0" borderId="11" xfId="64" applyFont="1" applyBorder="1" applyAlignment="1" applyProtection="1">
      <alignment horizontal="center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1" fillId="0" borderId="0" xfId="64" applyFont="1" applyFill="1" applyAlignment="1" applyProtection="1">
      <alignment horizontal="center" vertical="center"/>
      <protection/>
    </xf>
    <xf numFmtId="218" fontId="41" fillId="26" borderId="12" xfId="64" applyNumberFormat="1" applyFont="1" applyFill="1" applyBorder="1" applyAlignment="1" applyProtection="1">
      <alignment horizontal="center" vertical="center"/>
      <protection/>
    </xf>
    <xf numFmtId="0" fontId="52" fillId="0" borderId="12" xfId="64" applyFont="1" applyBorder="1" applyAlignment="1" applyProtection="1">
      <alignment horizontal="center" vertical="center"/>
      <protection/>
    </xf>
    <xf numFmtId="0" fontId="41" fillId="0" borderId="12" xfId="64" applyNumberFormat="1" applyFont="1" applyFill="1" applyBorder="1" applyAlignment="1" applyProtection="1">
      <alignment horizontal="center" vertical="center"/>
      <protection locked="0"/>
    </xf>
    <xf numFmtId="0" fontId="41" fillId="0" borderId="55" xfId="64" applyNumberFormat="1" applyFont="1" applyFill="1" applyBorder="1" applyAlignment="1" applyProtection="1">
      <alignment horizontal="center" vertical="center"/>
      <protection locked="0"/>
    </xf>
    <xf numFmtId="0" fontId="41" fillId="0" borderId="12" xfId="64" applyFont="1" applyFill="1" applyBorder="1" applyAlignment="1" applyProtection="1">
      <alignment horizontal="center" vertical="center"/>
      <protection locked="0"/>
    </xf>
    <xf numFmtId="220" fontId="39" fillId="0" borderId="0" xfId="64" applyNumberFormat="1" applyFont="1" applyFill="1" applyBorder="1" applyAlignment="1" applyProtection="1">
      <alignment horizontal="right"/>
      <protection locked="0"/>
    </xf>
    <xf numFmtId="0" fontId="43" fillId="0" borderId="56" xfId="64" applyFont="1" applyFill="1" applyBorder="1" applyAlignment="1" applyProtection="1">
      <alignment horizontal="center" vertical="center"/>
      <protection/>
    </xf>
    <xf numFmtId="0" fontId="43" fillId="0" borderId="19" xfId="64" applyFont="1" applyFill="1" applyBorder="1" applyAlignment="1" applyProtection="1">
      <alignment horizontal="center" vertical="center"/>
      <protection/>
    </xf>
    <xf numFmtId="0" fontId="43" fillId="0" borderId="57" xfId="64" applyFont="1" applyFill="1" applyBorder="1" applyAlignment="1" applyProtection="1">
      <alignment horizontal="center" vertical="center"/>
      <protection/>
    </xf>
    <xf numFmtId="0" fontId="43" fillId="0" borderId="58" xfId="64" applyFont="1" applyFill="1" applyBorder="1" applyAlignment="1" applyProtection="1">
      <alignment horizontal="center" vertical="center"/>
      <protection/>
    </xf>
    <xf numFmtId="0" fontId="43" fillId="0" borderId="36" xfId="64" applyFont="1" applyFill="1" applyBorder="1" applyAlignment="1" applyProtection="1">
      <alignment horizontal="center" vertical="center"/>
      <protection/>
    </xf>
    <xf numFmtId="0" fontId="39" fillId="0" borderId="19" xfId="64" applyFont="1" applyFill="1" applyBorder="1" applyAlignment="1" applyProtection="1">
      <alignment vertical="center" shrinkToFit="1"/>
      <protection locked="0"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57" xfId="64" applyFill="1" applyBorder="1" applyAlignment="1" applyProtection="1">
      <alignment vertical="center" shrinkToFit="1"/>
      <protection locked="0"/>
    </xf>
    <xf numFmtId="0" fontId="39" fillId="0" borderId="58" xfId="64" applyFont="1" applyFill="1" applyBorder="1" applyAlignment="1" applyProtection="1">
      <alignment vertical="center"/>
      <protection locked="0"/>
    </xf>
    <xf numFmtId="0" fontId="14" fillId="0" borderId="34" xfId="64" applyFill="1" applyBorder="1" applyAlignment="1" applyProtection="1">
      <alignment vertical="center"/>
      <protection locked="0"/>
    </xf>
    <xf numFmtId="0" fontId="14" fillId="0" borderId="36" xfId="64" applyFill="1" applyBorder="1" applyAlignment="1" applyProtection="1">
      <alignment vertical="center"/>
      <protection locked="0"/>
    </xf>
    <xf numFmtId="0" fontId="43" fillId="0" borderId="59" xfId="64" applyFont="1" applyFill="1" applyBorder="1" applyAlignment="1" applyProtection="1">
      <alignment horizontal="center" vertical="center"/>
      <protection/>
    </xf>
    <xf numFmtId="0" fontId="43" fillId="0" borderId="12" xfId="64" applyFont="1" applyFill="1" applyBorder="1" applyAlignment="1" applyProtection="1">
      <alignment horizontal="center" vertical="center"/>
      <protection/>
    </xf>
    <xf numFmtId="0" fontId="41" fillId="0" borderId="12" xfId="64" applyFont="1" applyFill="1" applyBorder="1" applyAlignment="1" applyProtection="1">
      <alignment horizontal="left" vertical="center" indent="1"/>
      <protection locked="0"/>
    </xf>
    <xf numFmtId="0" fontId="41" fillId="0" borderId="55" xfId="64" applyFont="1" applyFill="1" applyBorder="1" applyAlignment="1" applyProtection="1">
      <alignment horizontal="left" vertical="center" indent="1"/>
      <protection locked="0"/>
    </xf>
    <xf numFmtId="0" fontId="43" fillId="0" borderId="60" xfId="64" applyFont="1" applyFill="1" applyBorder="1" applyAlignment="1" applyProtection="1">
      <alignment horizontal="center" vertical="center"/>
      <protection/>
    </xf>
    <xf numFmtId="0" fontId="43" fillId="0" borderId="37" xfId="64" applyFont="1" applyFill="1" applyBorder="1" applyAlignment="1" applyProtection="1">
      <alignment horizontal="center" vertical="center"/>
      <protection/>
    </xf>
    <xf numFmtId="219" fontId="41" fillId="26" borderId="61" xfId="49" applyNumberFormat="1" applyFont="1" applyFill="1" applyBorder="1" applyAlignment="1" applyProtection="1">
      <alignment horizontal="center" vertical="center"/>
      <protection/>
    </xf>
    <xf numFmtId="219" fontId="41" fillId="26" borderId="53" xfId="49" applyNumberFormat="1" applyFont="1" applyFill="1" applyBorder="1" applyAlignment="1" applyProtection="1">
      <alignment horizontal="center" vertical="center"/>
      <protection/>
    </xf>
    <xf numFmtId="219" fontId="41" fillId="26" borderId="62" xfId="49" applyNumberFormat="1" applyFont="1" applyFill="1" applyBorder="1" applyAlignment="1" applyProtection="1">
      <alignment horizontal="center" vertical="center"/>
      <protection/>
    </xf>
    <xf numFmtId="219" fontId="41" fillId="26" borderId="54" xfId="49" applyNumberFormat="1" applyFont="1" applyFill="1" applyBorder="1" applyAlignment="1" applyProtection="1">
      <alignment horizontal="center" vertical="center"/>
      <protection/>
    </xf>
    <xf numFmtId="55" fontId="45" fillId="26" borderId="26" xfId="64" applyNumberFormat="1" applyFont="1" applyFill="1" applyBorder="1" applyAlignment="1" applyProtection="1">
      <alignment horizontal="center" vertical="center"/>
      <protection/>
    </xf>
    <xf numFmtId="55" fontId="45" fillId="26" borderId="10" xfId="64" applyNumberFormat="1" applyFont="1" applyFill="1" applyBorder="1" applyAlignment="1" applyProtection="1">
      <alignment horizontal="center" vertical="center"/>
      <protection/>
    </xf>
    <xf numFmtId="55" fontId="45" fillId="26" borderId="11" xfId="64" applyNumberFormat="1" applyFont="1" applyFill="1" applyBorder="1" applyAlignment="1" applyProtection="1">
      <alignment horizontal="center" vertical="center"/>
      <protection/>
    </xf>
    <xf numFmtId="213" fontId="41" fillId="0" borderId="12" xfId="64" applyNumberFormat="1" applyFont="1" applyFill="1" applyBorder="1" applyAlignment="1" applyProtection="1">
      <alignment horizontal="center" vertical="center"/>
      <protection locked="0"/>
    </xf>
    <xf numFmtId="213" fontId="41" fillId="0" borderId="55" xfId="64" applyNumberFormat="1" applyFont="1" applyFill="1" applyBorder="1" applyAlignment="1" applyProtection="1">
      <alignment horizontal="center" vertical="center"/>
      <protection locked="0"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56" fontId="42" fillId="21" borderId="40" xfId="64" applyNumberFormat="1" applyFont="1" applyFill="1" applyBorder="1" applyAlignment="1" applyProtection="1">
      <alignment horizontal="center" vertical="center" shrinkToFit="1"/>
      <protection/>
    </xf>
    <xf numFmtId="0" fontId="42" fillId="21" borderId="40" xfId="64" applyFont="1" applyFill="1" applyBorder="1" applyAlignment="1" applyProtection="1">
      <alignment horizontal="center" vertical="center" shrinkToFit="1"/>
      <protection/>
    </xf>
    <xf numFmtId="208" fontId="41" fillId="0" borderId="53" xfId="49" applyNumberFormat="1" applyFont="1" applyFill="1" applyBorder="1" applyAlignment="1" applyProtection="1">
      <alignment horizontal="center" vertical="center"/>
      <protection/>
    </xf>
    <xf numFmtId="208" fontId="41" fillId="0" borderId="54" xfId="49" applyNumberFormat="1" applyFont="1" applyFill="1" applyBorder="1" applyAlignment="1" applyProtection="1">
      <alignment horizontal="center" vertical="center"/>
      <protection/>
    </xf>
    <xf numFmtId="0" fontId="53" fillId="0" borderId="53" xfId="64" applyFont="1" applyFill="1" applyBorder="1" applyAlignment="1" applyProtection="1">
      <alignment horizontal="center" vertical="center" wrapText="1"/>
      <protection locked="0"/>
    </xf>
    <xf numFmtId="0" fontId="53" fillId="0" borderId="62" xfId="64" applyFont="1" applyFill="1" applyBorder="1" applyAlignment="1" applyProtection="1">
      <alignment horizontal="center" vertical="center" wrapText="1"/>
      <protection locked="0"/>
    </xf>
    <xf numFmtId="0" fontId="53" fillId="0" borderId="63" xfId="64" applyFont="1" applyFill="1" applyBorder="1" applyAlignment="1" applyProtection="1">
      <alignment horizontal="center" vertical="center" wrapTex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57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57" xfId="64" applyFont="1" applyFill="1" applyBorder="1" applyAlignment="1" applyProtection="1">
      <alignment horizontal="center" vertical="center"/>
      <protection locked="0"/>
    </xf>
    <xf numFmtId="195" fontId="43" fillId="0" borderId="10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Fill="1" applyBorder="1" applyAlignment="1" applyProtection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34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0" fontId="39" fillId="0" borderId="56" xfId="64" applyFont="1" applyFill="1" applyBorder="1" applyAlignment="1" applyProtection="1">
      <alignment vertical="center" shrinkToFit="1"/>
      <protection locked="0"/>
    </xf>
    <xf numFmtId="0" fontId="14" fillId="0" borderId="17" xfId="64" applyFill="1" applyBorder="1" applyAlignment="1" applyProtection="1">
      <alignment vertical="center" shrinkToFit="1"/>
      <protection locked="0"/>
    </xf>
    <xf numFmtId="0" fontId="14" fillId="0" borderId="50" xfId="64" applyFill="1" applyBorder="1" applyAlignment="1" applyProtection="1">
      <alignment vertical="center" shrinkToFit="1"/>
      <protection locked="0"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left" vertical="center"/>
      <protection/>
    </xf>
    <xf numFmtId="0" fontId="31" fillId="0" borderId="14" xfId="65" applyFont="1" applyFill="1" applyBorder="1" applyAlignment="1">
      <alignment horizontal="left" vertical="center"/>
      <protection/>
    </xf>
    <xf numFmtId="0" fontId="31" fillId="0" borderId="15" xfId="65" applyFont="1" applyFill="1" applyBorder="1" applyAlignment="1">
      <alignment horizontal="left" vertical="center"/>
      <protection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6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/>
      <protection/>
    </xf>
    <xf numFmtId="0" fontId="32" fillId="0" borderId="64" xfId="65" applyFont="1" applyBorder="1" applyAlignment="1" applyProtection="1">
      <alignment horizontal="center" vertical="center"/>
      <protection/>
    </xf>
    <xf numFmtId="38" fontId="31" fillId="0" borderId="65" xfId="49" applyFont="1" applyBorder="1" applyAlignment="1">
      <alignment horizontal="right" vertical="center"/>
    </xf>
    <xf numFmtId="38" fontId="31" fillId="0" borderId="34" xfId="49" applyFont="1" applyBorder="1" applyAlignment="1">
      <alignment horizontal="right" vertical="center"/>
    </xf>
    <xf numFmtId="38" fontId="31" fillId="0" borderId="66" xfId="49" applyFont="1" applyBorder="1" applyAlignment="1">
      <alignment horizontal="right" vertical="center"/>
    </xf>
    <xf numFmtId="38" fontId="31" fillId="0" borderId="22" xfId="49" applyFont="1" applyFill="1" applyBorder="1" applyAlignment="1">
      <alignment horizontal="right" vertical="center"/>
    </xf>
    <xf numFmtId="38" fontId="31" fillId="0" borderId="32" xfId="49" applyFont="1" applyFill="1" applyBorder="1" applyAlignment="1">
      <alignment horizontal="right" vertical="center"/>
    </xf>
    <xf numFmtId="38" fontId="31" fillId="0" borderId="38" xfId="49" applyFont="1" applyFill="1" applyBorder="1" applyAlignment="1">
      <alignment horizontal="right" vertical="center"/>
    </xf>
    <xf numFmtId="0" fontId="31" fillId="0" borderId="21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15" xfId="65" applyFont="1" applyFill="1" applyBorder="1" applyAlignment="1" applyProtection="1">
      <alignment horizontal="left" vertical="center"/>
      <protection locked="0"/>
    </xf>
    <xf numFmtId="0" fontId="31" fillId="0" borderId="23" xfId="65" applyFont="1" applyFill="1" applyBorder="1" applyAlignment="1">
      <alignment horizontal="left" vertical="center"/>
      <protection/>
    </xf>
    <xf numFmtId="0" fontId="31" fillId="0" borderId="45" xfId="65" applyFont="1" applyFill="1" applyBorder="1" applyAlignment="1">
      <alignment horizontal="left" vertical="center"/>
      <protection/>
    </xf>
    <xf numFmtId="0" fontId="31" fillId="0" borderId="67" xfId="65" applyFont="1" applyFill="1" applyBorder="1" applyAlignment="1">
      <alignment horizontal="left" vertical="center"/>
      <protection/>
    </xf>
    <xf numFmtId="0" fontId="31" fillId="0" borderId="21" xfId="65" applyFont="1" applyBorder="1" applyAlignment="1" applyProtection="1">
      <alignment horizontal="center" vertical="center"/>
      <protection locked="0"/>
    </xf>
    <xf numFmtId="0" fontId="31" fillId="0" borderId="14" xfId="65" applyFont="1" applyBorder="1" applyAlignment="1" applyProtection="1">
      <alignment horizontal="center" vertical="center"/>
      <protection locked="0"/>
    </xf>
    <xf numFmtId="0" fontId="31" fillId="0" borderId="15" xfId="65" applyFont="1" applyBorder="1" applyAlignment="1" applyProtection="1">
      <alignment horizontal="center" vertical="center"/>
      <protection locked="0"/>
    </xf>
    <xf numFmtId="0" fontId="31" fillId="0" borderId="43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center" vertical="center"/>
      <protection locked="0"/>
    </xf>
    <xf numFmtId="0" fontId="31" fillId="0" borderId="32" xfId="65" applyFont="1" applyFill="1" applyBorder="1" applyAlignment="1" applyProtection="1">
      <alignment horizontal="center" vertical="center"/>
      <protection locked="0"/>
    </xf>
    <xf numFmtId="0" fontId="31" fillId="0" borderId="38" xfId="65" applyFont="1" applyFill="1" applyBorder="1" applyAlignment="1" applyProtection="1">
      <alignment horizontal="center" vertical="center"/>
      <protection locked="0"/>
    </xf>
    <xf numFmtId="198" fontId="31" fillId="0" borderId="28" xfId="65" applyNumberFormat="1" applyFont="1" applyFill="1" applyBorder="1" applyAlignment="1">
      <alignment horizontal="right" vertical="center"/>
      <protection/>
    </xf>
    <xf numFmtId="38" fontId="31" fillId="0" borderId="23" xfId="49" applyFont="1" applyFill="1" applyBorder="1" applyAlignment="1">
      <alignment horizontal="right" vertical="center"/>
    </xf>
    <xf numFmtId="38" fontId="31" fillId="0" borderId="45" xfId="49" applyFont="1" applyFill="1" applyBorder="1" applyAlignment="1">
      <alignment horizontal="right" vertical="center"/>
    </xf>
    <xf numFmtId="38" fontId="31" fillId="0" borderId="67" xfId="49" applyFont="1" applyFill="1" applyBorder="1" applyAlignment="1">
      <alignment horizontal="right" vertical="center"/>
    </xf>
    <xf numFmtId="38" fontId="31" fillId="0" borderId="21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right" vertical="center"/>
    </xf>
    <xf numFmtId="185" fontId="26" fillId="24" borderId="33" xfId="65" applyNumberFormat="1" applyFont="1" applyFill="1" applyBorder="1" applyAlignment="1">
      <alignment horizontal="center" vertical="center"/>
      <protection/>
    </xf>
    <xf numFmtId="38" fontId="31" fillId="0" borderId="24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4" xfId="49" applyFont="1" applyFill="1" applyBorder="1" applyAlignment="1">
      <alignment horizontal="right" vertical="center"/>
    </xf>
    <xf numFmtId="0" fontId="31" fillId="0" borderId="24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4" xfId="65" applyFont="1" applyFill="1" applyBorder="1" applyAlignment="1" applyProtection="1">
      <alignment horizontal="left" vertical="center"/>
      <protection locked="0"/>
    </xf>
    <xf numFmtId="0" fontId="31" fillId="0" borderId="43" xfId="65" applyFont="1" applyBorder="1" applyAlignment="1" applyProtection="1">
      <alignment horizontal="center" vertical="center"/>
      <protection locked="0"/>
    </xf>
    <xf numFmtId="38" fontId="31" fillId="0" borderId="24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4" xfId="49" applyFont="1" applyBorder="1" applyAlignment="1">
      <alignment horizontal="right" vertical="center"/>
    </xf>
    <xf numFmtId="0" fontId="31" fillId="0" borderId="23" xfId="65" applyFont="1" applyFill="1" applyBorder="1" applyAlignment="1" applyProtection="1">
      <alignment horizontal="left" vertical="center"/>
      <protection locked="0"/>
    </xf>
    <xf numFmtId="0" fontId="31" fillId="0" borderId="45" xfId="65" applyFont="1" applyFill="1" applyBorder="1" applyAlignment="1" applyProtection="1">
      <alignment horizontal="left" vertical="center"/>
      <protection locked="0"/>
    </xf>
    <xf numFmtId="0" fontId="31" fillId="0" borderId="46" xfId="65" applyFont="1" applyFill="1" applyBorder="1" applyAlignment="1" applyProtection="1">
      <alignment horizontal="left" vertical="center"/>
      <protection locked="0"/>
    </xf>
    <xf numFmtId="38" fontId="31" fillId="0" borderId="21" xfId="49" applyFont="1" applyBorder="1" applyAlignment="1">
      <alignment horizontal="right" vertical="center"/>
    </xf>
    <xf numFmtId="38" fontId="31" fillId="0" borderId="14" xfId="49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0" fontId="31" fillId="0" borderId="56" xfId="65" applyFont="1" applyFill="1" applyBorder="1" applyAlignment="1">
      <alignment horizontal="center" vertical="center" wrapText="1"/>
      <protection/>
    </xf>
    <xf numFmtId="0" fontId="31" fillId="0" borderId="17" xfId="65" applyFont="1" applyFill="1" applyBorder="1" applyAlignment="1">
      <alignment horizontal="center" vertical="center"/>
      <protection/>
    </xf>
    <xf numFmtId="0" fontId="31" fillId="0" borderId="68" xfId="65" applyFont="1" applyFill="1" applyBorder="1" applyAlignment="1">
      <alignment horizontal="center" vertical="center"/>
      <protection/>
    </xf>
    <xf numFmtId="0" fontId="31" fillId="0" borderId="19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58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66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0" fontId="31" fillId="0" borderId="69" xfId="65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left" vertical="center"/>
    </xf>
    <xf numFmtId="0" fontId="31" fillId="0" borderId="22" xfId="65" applyFont="1" applyFill="1" applyBorder="1" applyAlignment="1">
      <alignment horizontal="left" vertical="center"/>
      <protection/>
    </xf>
    <xf numFmtId="0" fontId="31" fillId="0" borderId="32" xfId="65" applyFont="1" applyFill="1" applyBorder="1" applyAlignment="1">
      <alignment horizontal="left" vertical="center"/>
      <protection/>
    </xf>
    <xf numFmtId="0" fontId="31" fillId="0" borderId="38" xfId="65" applyFont="1" applyFill="1" applyBorder="1" applyAlignment="1">
      <alignment horizontal="left" vertical="center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1" fillId="0" borderId="38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67" xfId="65" applyFont="1" applyFill="1" applyBorder="1" applyAlignment="1">
      <alignment horizontal="center" vertical="center"/>
      <protection/>
    </xf>
    <xf numFmtId="185" fontId="31" fillId="0" borderId="28" xfId="65" applyNumberFormat="1" applyFont="1" applyFill="1" applyBorder="1" applyAlignment="1">
      <alignment horizontal="center" vertical="center"/>
      <protection/>
    </xf>
    <xf numFmtId="198" fontId="31" fillId="0" borderId="22" xfId="65" applyNumberFormat="1" applyFont="1" applyFill="1" applyBorder="1" applyAlignment="1">
      <alignment horizontal="right" vertical="center"/>
      <protection/>
    </xf>
    <xf numFmtId="198" fontId="31" fillId="0" borderId="32" xfId="65" applyNumberFormat="1" applyFont="1" applyFill="1" applyBorder="1" applyAlignment="1">
      <alignment horizontal="right" vertical="center"/>
      <protection/>
    </xf>
    <xf numFmtId="198" fontId="31" fillId="0" borderId="38" xfId="65" applyNumberFormat="1" applyFont="1" applyFill="1" applyBorder="1" applyAlignment="1">
      <alignment horizontal="right" vertical="center"/>
      <protection/>
    </xf>
    <xf numFmtId="191" fontId="31" fillId="0" borderId="22" xfId="49" applyNumberFormat="1" applyFont="1" applyFill="1" applyBorder="1" applyAlignment="1">
      <alignment horizontal="right" vertical="center"/>
    </xf>
    <xf numFmtId="191" fontId="31" fillId="0" borderId="32" xfId="49" applyNumberFormat="1" applyFont="1" applyFill="1" applyBorder="1" applyAlignment="1">
      <alignment horizontal="right" vertical="center"/>
    </xf>
    <xf numFmtId="191" fontId="31" fillId="0" borderId="38" xfId="49" applyNumberFormat="1" applyFont="1" applyFill="1" applyBorder="1" applyAlignment="1">
      <alignment horizontal="right" vertical="center"/>
    </xf>
    <xf numFmtId="198" fontId="31" fillId="0" borderId="69" xfId="65" applyNumberFormat="1" applyFont="1" applyFill="1" applyBorder="1" applyAlignment="1">
      <alignment horizontal="right" vertical="center"/>
      <protection/>
    </xf>
    <xf numFmtId="198" fontId="31" fillId="0" borderId="70" xfId="65" applyNumberFormat="1" applyFont="1" applyFill="1" applyBorder="1" applyAlignment="1">
      <alignment horizontal="right" vertical="center"/>
      <protection/>
    </xf>
    <xf numFmtId="38" fontId="31" fillId="0" borderId="71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72" xfId="49" applyFont="1" applyFill="1" applyBorder="1" applyAlignment="1">
      <alignment horizontal="right" vertical="center"/>
    </xf>
    <xf numFmtId="198" fontId="31" fillId="0" borderId="33" xfId="65" applyNumberFormat="1" applyFont="1" applyFill="1" applyBorder="1" applyAlignment="1">
      <alignment horizontal="right" vertical="center"/>
      <protection/>
    </xf>
    <xf numFmtId="198" fontId="31" fillId="0" borderId="30" xfId="65" applyNumberFormat="1" applyFont="1" applyFill="1" applyBorder="1" applyAlignment="1">
      <alignment horizontal="right" vertical="center"/>
      <protection/>
    </xf>
    <xf numFmtId="185" fontId="31" fillId="0" borderId="23" xfId="65" applyNumberFormat="1" applyFont="1" applyFill="1" applyBorder="1" applyAlignment="1">
      <alignment horizontal="center" vertical="center"/>
      <protection/>
    </xf>
    <xf numFmtId="185" fontId="31" fillId="0" borderId="67" xfId="65" applyNumberFormat="1" applyFont="1" applyFill="1" applyBorder="1" applyAlignment="1">
      <alignment horizontal="center" vertical="center"/>
      <protection/>
    </xf>
    <xf numFmtId="0" fontId="31" fillId="0" borderId="22" xfId="65" applyFont="1" applyFill="1" applyBorder="1" applyAlignment="1" applyProtection="1">
      <alignment horizontal="left" vertical="center"/>
      <protection locked="0"/>
    </xf>
    <xf numFmtId="0" fontId="31" fillId="0" borderId="32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0" fontId="31" fillId="0" borderId="69" xfId="65" applyFont="1" applyFill="1" applyBorder="1" applyAlignment="1">
      <alignment horizontal="center" vertical="center"/>
      <protection/>
    </xf>
    <xf numFmtId="185" fontId="31" fillId="0" borderId="21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15" xfId="65" applyNumberFormat="1" applyFont="1" applyFill="1" applyBorder="1" applyAlignment="1">
      <alignment horizontal="left" vertical="center"/>
      <protection/>
    </xf>
    <xf numFmtId="185" fontId="31" fillId="0" borderId="69" xfId="65" applyNumberFormat="1" applyFont="1" applyFill="1" applyBorder="1" applyAlignment="1">
      <alignment horizontal="center" vertical="center"/>
      <protection/>
    </xf>
    <xf numFmtId="185" fontId="31" fillId="0" borderId="71" xfId="65" applyNumberFormat="1" applyFont="1" applyFill="1" applyBorder="1" applyAlignment="1">
      <alignment horizontal="center" vertical="center"/>
      <protection/>
    </xf>
    <xf numFmtId="185" fontId="31" fillId="0" borderId="72" xfId="65" applyNumberFormat="1" applyFont="1" applyFill="1" applyBorder="1" applyAlignment="1">
      <alignment horizontal="center" vertical="center"/>
      <protection/>
    </xf>
    <xf numFmtId="185" fontId="31" fillId="0" borderId="73" xfId="65" applyNumberFormat="1" applyFont="1" applyFill="1" applyBorder="1" applyAlignment="1">
      <alignment horizontal="center" vertical="center"/>
      <protection/>
    </xf>
    <xf numFmtId="0" fontId="31" fillId="0" borderId="74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75" xfId="65" applyFont="1" applyFill="1" applyBorder="1" applyAlignment="1">
      <alignment horizontal="center" vertical="center"/>
      <protection/>
    </xf>
    <xf numFmtId="0" fontId="31" fillId="0" borderId="30" xfId="65" applyFont="1" applyFill="1" applyBorder="1" applyAlignment="1">
      <alignment horizontal="center" vertical="center"/>
      <protection/>
    </xf>
    <xf numFmtId="185" fontId="31" fillId="0" borderId="71" xfId="65" applyNumberFormat="1" applyFont="1" applyFill="1" applyBorder="1" applyAlignment="1">
      <alignment horizontal="left" vertical="center"/>
      <protection/>
    </xf>
    <xf numFmtId="185" fontId="31" fillId="0" borderId="16" xfId="65" applyNumberFormat="1" applyFont="1" applyFill="1" applyBorder="1" applyAlignment="1">
      <alignment horizontal="left" vertical="center"/>
      <protection/>
    </xf>
    <xf numFmtId="185" fontId="31" fillId="0" borderId="72" xfId="65" applyNumberFormat="1" applyFont="1" applyFill="1" applyBorder="1" applyAlignment="1">
      <alignment horizontal="left" vertical="center"/>
      <protection/>
    </xf>
    <xf numFmtId="185" fontId="31" fillId="0" borderId="23" xfId="65" applyNumberFormat="1" applyFont="1" applyFill="1" applyBorder="1" applyAlignment="1">
      <alignment horizontal="left" vertical="center"/>
      <protection/>
    </xf>
    <xf numFmtId="185" fontId="31" fillId="0" borderId="45" xfId="65" applyNumberFormat="1" applyFont="1" applyFill="1" applyBorder="1" applyAlignment="1">
      <alignment horizontal="left" vertical="center"/>
      <protection/>
    </xf>
    <xf numFmtId="185" fontId="31" fillId="0" borderId="67" xfId="65" applyNumberFormat="1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left" vertical="center"/>
      <protection/>
    </xf>
    <xf numFmtId="0" fontId="26" fillId="24" borderId="33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left" vertical="center"/>
    </xf>
    <xf numFmtId="38" fontId="31" fillId="0" borderId="42" xfId="49" applyFont="1" applyFill="1" applyBorder="1" applyAlignment="1">
      <alignment horizontal="right" vertical="center"/>
    </xf>
    <xf numFmtId="38" fontId="31" fillId="0" borderId="76" xfId="49" applyFont="1" applyFill="1" applyBorder="1" applyAlignment="1">
      <alignment horizontal="right" vertical="center"/>
    </xf>
    <xf numFmtId="38" fontId="31" fillId="0" borderId="77" xfId="49" applyFont="1" applyFill="1" applyBorder="1" applyAlignment="1">
      <alignment horizontal="right" vertical="center"/>
    </xf>
    <xf numFmtId="0" fontId="31" fillId="0" borderId="78" xfId="65" applyFont="1" applyFill="1" applyBorder="1" applyAlignment="1">
      <alignment horizontal="center" vertical="center"/>
      <protection/>
    </xf>
    <xf numFmtId="0" fontId="31" fillId="0" borderId="65" xfId="65" applyFont="1" applyFill="1" applyBorder="1" applyAlignment="1">
      <alignment horizontal="center" vertical="center"/>
      <protection/>
    </xf>
    <xf numFmtId="185" fontId="31" fillId="0" borderId="22" xfId="65" applyNumberFormat="1" applyFont="1" applyFill="1" applyBorder="1" applyAlignment="1">
      <alignment horizontal="left" vertical="center"/>
      <protection/>
    </xf>
    <xf numFmtId="185" fontId="31" fillId="0" borderId="32" xfId="65" applyNumberFormat="1" applyFont="1" applyFill="1" applyBorder="1" applyAlignment="1">
      <alignment horizontal="left" vertical="center"/>
      <protection/>
    </xf>
    <xf numFmtId="185" fontId="31" fillId="0" borderId="38" xfId="65" applyNumberFormat="1" applyFont="1" applyFill="1" applyBorder="1" applyAlignment="1">
      <alignment horizontal="left" vertical="center"/>
      <protection/>
    </xf>
    <xf numFmtId="198" fontId="31" fillId="0" borderId="23" xfId="65" applyNumberFormat="1" applyFont="1" applyFill="1" applyBorder="1" applyAlignment="1">
      <alignment horizontal="right" vertical="center"/>
      <protection/>
    </xf>
    <xf numFmtId="198" fontId="31" fillId="0" borderId="45" xfId="65" applyNumberFormat="1" applyFont="1" applyFill="1" applyBorder="1" applyAlignment="1">
      <alignment horizontal="right" vertical="center"/>
      <protection/>
    </xf>
    <xf numFmtId="198" fontId="31" fillId="0" borderId="67" xfId="65" applyNumberFormat="1" applyFont="1" applyFill="1" applyBorder="1" applyAlignment="1">
      <alignment horizontal="right" vertical="center"/>
      <protection/>
    </xf>
    <xf numFmtId="198" fontId="31" fillId="0" borderId="71" xfId="65" applyNumberFormat="1" applyFont="1" applyFill="1" applyBorder="1" applyAlignment="1">
      <alignment horizontal="right" vertical="center"/>
      <protection/>
    </xf>
    <xf numFmtId="198" fontId="31" fillId="0" borderId="16" xfId="65" applyNumberFormat="1" applyFont="1" applyFill="1" applyBorder="1" applyAlignment="1">
      <alignment horizontal="right" vertical="center"/>
      <protection/>
    </xf>
    <xf numFmtId="198" fontId="31" fillId="0" borderId="72" xfId="65" applyNumberFormat="1" applyFont="1" applyFill="1" applyBorder="1" applyAlignment="1">
      <alignment horizontal="right" vertical="center"/>
      <protection/>
    </xf>
    <xf numFmtId="0" fontId="31" fillId="0" borderId="67" xfId="65" applyFont="1" applyFill="1" applyBorder="1" applyAlignment="1" applyProtection="1">
      <alignment horizontal="left" vertical="center"/>
      <protection locked="0"/>
    </xf>
    <xf numFmtId="0" fontId="50" fillId="0" borderId="22" xfId="65" applyFont="1" applyFill="1" applyBorder="1" applyAlignment="1" applyProtection="1">
      <alignment horizontal="left" vertical="center"/>
      <protection locked="0"/>
    </xf>
    <xf numFmtId="0" fontId="50" fillId="0" borderId="32" xfId="65" applyFont="1" applyFill="1" applyBorder="1" applyAlignment="1" applyProtection="1">
      <alignment horizontal="left" vertical="center"/>
      <protection locked="0"/>
    </xf>
    <xf numFmtId="0" fontId="50" fillId="0" borderId="38" xfId="65" applyFont="1" applyFill="1" applyBorder="1" applyAlignment="1" applyProtection="1">
      <alignment horizontal="left" vertical="center"/>
      <protection locked="0"/>
    </xf>
    <xf numFmtId="0" fontId="31" fillId="0" borderId="21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15" xfId="65" applyFont="1" applyFill="1" applyBorder="1" applyAlignment="1" applyProtection="1">
      <alignment horizontal="left" vertical="center" wrapText="1"/>
      <protection locked="0"/>
    </xf>
    <xf numFmtId="0" fontId="31" fillId="0" borderId="71" xfId="65" applyFont="1" applyFill="1" applyBorder="1" applyAlignment="1" applyProtection="1">
      <alignment horizontal="left" vertical="center"/>
      <protection locked="0"/>
    </xf>
    <xf numFmtId="0" fontId="31" fillId="0" borderId="16" xfId="65" applyFont="1" applyFill="1" applyBorder="1" applyAlignment="1" applyProtection="1">
      <alignment horizontal="left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72" xfId="65" applyFont="1" applyFill="1" applyBorder="1" applyAlignment="1" applyProtection="1">
      <alignment horizontal="left" vertical="center"/>
      <protection locked="0"/>
    </xf>
    <xf numFmtId="0" fontId="31" fillId="0" borderId="24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4" xfId="65" applyFont="1" applyFill="1" applyBorder="1" applyAlignment="1" applyProtection="1">
      <alignment horizontal="left" vertical="center" wrapText="1"/>
      <protection locked="0"/>
    </xf>
    <xf numFmtId="198" fontId="31" fillId="0" borderId="73" xfId="65" applyNumberFormat="1" applyFont="1" applyFill="1" applyBorder="1" applyAlignment="1">
      <alignment horizontal="right" vertical="center"/>
      <protection/>
    </xf>
    <xf numFmtId="38" fontId="31" fillId="0" borderId="21" xfId="49" applyFont="1" applyFill="1" applyBorder="1" applyAlignment="1">
      <alignment horizontal="right" vertical="center" shrinkToFit="1"/>
    </xf>
    <xf numFmtId="38" fontId="31" fillId="0" borderId="14" xfId="49" applyFont="1" applyFill="1" applyBorder="1" applyAlignment="1">
      <alignment horizontal="right" vertical="center" shrinkToFit="1"/>
    </xf>
    <xf numFmtId="38" fontId="31" fillId="0" borderId="15" xfId="49" applyFont="1" applyFill="1" applyBorder="1" applyAlignment="1">
      <alignment horizontal="right" vertical="center" shrinkToFit="1"/>
    </xf>
    <xf numFmtId="0" fontId="35" fillId="0" borderId="21" xfId="65" applyFont="1" applyFill="1" applyBorder="1" applyAlignment="1" applyProtection="1">
      <alignment horizontal="left" vertical="center"/>
      <protection locked="0"/>
    </xf>
    <xf numFmtId="0" fontId="35" fillId="0" borderId="14" xfId="65" applyFont="1" applyFill="1" applyBorder="1" applyAlignment="1" applyProtection="1">
      <alignment horizontal="left" vertical="center"/>
      <protection locked="0"/>
    </xf>
    <xf numFmtId="0" fontId="35" fillId="0" borderId="15" xfId="65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43" xfId="0" applyFont="1" applyFill="1" applyBorder="1" applyAlignment="1" applyProtection="1">
      <alignment horizontal="left" vertical="center" wrapText="1"/>
      <protection locked="0"/>
    </xf>
    <xf numFmtId="0" fontId="31" fillId="0" borderId="21" xfId="65" applyFont="1" applyFill="1" applyBorder="1" applyAlignment="1" applyProtection="1">
      <alignment horizontal="left" vertical="center" shrinkToFit="1"/>
      <protection locked="0"/>
    </xf>
    <xf numFmtId="0" fontId="31" fillId="0" borderId="14" xfId="65" applyFont="1" applyFill="1" applyBorder="1" applyAlignment="1" applyProtection="1">
      <alignment horizontal="left" vertical="center" shrinkToFit="1"/>
      <protection locked="0"/>
    </xf>
    <xf numFmtId="0" fontId="31" fillId="0" borderId="15" xfId="65" applyFont="1" applyFill="1" applyBorder="1" applyAlignment="1" applyProtection="1">
      <alignment horizontal="left" vertical="center" shrinkToFit="1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69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 applyProtection="1">
      <alignment horizontal="left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38" fontId="29" fillId="0" borderId="24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4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4" fillId="0" borderId="29" xfId="65" applyFont="1" applyFill="1" applyBorder="1" applyAlignment="1">
      <alignment horizontal="center" vertical="center"/>
      <protection/>
    </xf>
    <xf numFmtId="0" fontId="34" fillId="0" borderId="83" xfId="65" applyFont="1" applyFill="1" applyBorder="1" applyAlignment="1">
      <alignment horizontal="center" vertical="center"/>
      <protection/>
    </xf>
    <xf numFmtId="185" fontId="34" fillId="0" borderId="30" xfId="65" applyNumberFormat="1" applyFont="1" applyFill="1" applyBorder="1" applyAlignment="1" applyProtection="1">
      <alignment horizontal="center" vertical="center"/>
      <protection locked="0"/>
    </xf>
    <xf numFmtId="38" fontId="31" fillId="0" borderId="29" xfId="49" applyFont="1" applyFill="1" applyBorder="1" applyAlignment="1">
      <alignment horizontal="right" vertical="center"/>
    </xf>
    <xf numFmtId="38" fontId="31" fillId="0" borderId="28" xfId="49" applyFont="1" applyFill="1" applyBorder="1" applyAlignment="1">
      <alignment horizontal="right" vertical="center"/>
    </xf>
    <xf numFmtId="38" fontId="31" fillId="0" borderId="24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4" xfId="65" applyNumberFormat="1" applyFont="1" applyFill="1" applyBorder="1" applyAlignment="1">
      <alignment horizontal="right" vertical="center"/>
      <protection/>
    </xf>
    <xf numFmtId="0" fontId="31" fillId="0" borderId="71" xfId="65" applyFont="1" applyBorder="1" applyAlignment="1">
      <alignment horizontal="center" vertical="center"/>
      <protection/>
    </xf>
    <xf numFmtId="0" fontId="31" fillId="0" borderId="72" xfId="65" applyFont="1" applyBorder="1" applyAlignment="1">
      <alignment horizontal="center" vertical="center"/>
      <protection/>
    </xf>
    <xf numFmtId="185" fontId="26" fillId="24" borderId="24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4" xfId="65" applyNumberFormat="1" applyFont="1" applyFill="1" applyBorder="1" applyAlignment="1">
      <alignment horizontal="center" vertical="center"/>
      <protection/>
    </xf>
    <xf numFmtId="185" fontId="31" fillId="0" borderId="42" xfId="65" applyNumberFormat="1" applyFont="1" applyFill="1" applyBorder="1" applyAlignment="1">
      <alignment horizontal="left" vertical="center"/>
      <protection/>
    </xf>
    <xf numFmtId="185" fontId="31" fillId="0" borderId="76" xfId="65" applyNumberFormat="1" applyFont="1" applyFill="1" applyBorder="1" applyAlignment="1">
      <alignment horizontal="left" vertical="center"/>
      <protection/>
    </xf>
    <xf numFmtId="185" fontId="31" fillId="0" borderId="77" xfId="65" applyNumberFormat="1" applyFont="1" applyFill="1" applyBorder="1" applyAlignment="1">
      <alignment horizontal="left" vertical="center"/>
      <protection/>
    </xf>
    <xf numFmtId="0" fontId="26" fillId="24" borderId="26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64" xfId="65" applyFont="1" applyBorder="1" applyAlignment="1" applyProtection="1">
      <alignment horizontal="center" vertical="center" wrapText="1"/>
      <protection/>
    </xf>
    <xf numFmtId="0" fontId="29" fillId="0" borderId="24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4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22" xfId="65" applyFont="1" applyBorder="1" applyAlignment="1">
      <alignment vertical="center"/>
      <protection/>
    </xf>
    <xf numFmtId="0" fontId="31" fillId="0" borderId="32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26" fillId="24" borderId="24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4" xfId="65" applyFont="1" applyFill="1" applyBorder="1" applyAlignment="1">
      <alignment horizontal="center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4" fillId="0" borderId="30" xfId="65" applyFont="1" applyFill="1" applyBorder="1" applyAlignment="1" applyProtection="1">
      <alignment horizontal="left" vertical="center"/>
      <protection locked="0"/>
    </xf>
    <xf numFmtId="0" fontId="34" fillId="0" borderId="84" xfId="65" applyFont="1" applyFill="1" applyBorder="1" applyAlignment="1" applyProtection="1">
      <alignment horizontal="left" vertical="center"/>
      <protection locked="0"/>
    </xf>
    <xf numFmtId="185" fontId="31" fillId="0" borderId="29" xfId="65" applyNumberFormat="1" applyFont="1" applyFill="1" applyBorder="1" applyAlignment="1" applyProtection="1">
      <alignment horizontal="left" vertical="center"/>
      <protection locked="0"/>
    </xf>
    <xf numFmtId="198" fontId="31" fillId="0" borderId="29" xfId="65" applyNumberFormat="1" applyFont="1" applyFill="1" applyBorder="1" applyAlignment="1">
      <alignment horizontal="right" vertical="center"/>
      <protection/>
    </xf>
    <xf numFmtId="0" fontId="31" fillId="0" borderId="28" xfId="65" applyFont="1" applyBorder="1" applyAlignment="1" applyProtection="1">
      <alignment vertical="center"/>
      <protection locked="0"/>
    </xf>
    <xf numFmtId="0" fontId="31" fillId="0" borderId="82" xfId="65" applyFont="1" applyBorder="1" applyAlignment="1" applyProtection="1">
      <alignment vertical="center"/>
      <protection locked="0"/>
    </xf>
    <xf numFmtId="0" fontId="26" fillId="0" borderId="33" xfId="65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71" xfId="65" applyFont="1" applyFill="1" applyBorder="1" applyAlignment="1" applyProtection="1">
      <alignment horizontal="left" vertical="center" wrapText="1"/>
      <protection locked="0"/>
    </xf>
    <xf numFmtId="0" fontId="31" fillId="0" borderId="16" xfId="65" applyFont="1" applyFill="1" applyBorder="1" applyAlignment="1" applyProtection="1">
      <alignment horizontal="left" vertical="center" wrapText="1"/>
      <protection locked="0"/>
    </xf>
    <xf numFmtId="0" fontId="31" fillId="0" borderId="72" xfId="65" applyFont="1" applyFill="1" applyBorder="1" applyAlignment="1" applyProtection="1">
      <alignment horizontal="left" vertical="center" wrapText="1"/>
      <protection locked="0"/>
    </xf>
    <xf numFmtId="0" fontId="31" fillId="0" borderId="23" xfId="65" applyFont="1" applyFill="1" applyBorder="1" applyAlignment="1" applyProtection="1">
      <alignment horizontal="left" vertical="center" wrapText="1"/>
      <protection locked="0"/>
    </xf>
    <xf numFmtId="0" fontId="31" fillId="0" borderId="45" xfId="65" applyFont="1" applyFill="1" applyBorder="1" applyAlignment="1" applyProtection="1">
      <alignment horizontal="left" vertical="center" wrapText="1"/>
      <protection locked="0"/>
    </xf>
    <xf numFmtId="0" fontId="31" fillId="0" borderId="67" xfId="65" applyFont="1" applyFill="1" applyBorder="1" applyAlignment="1" applyProtection="1">
      <alignment horizontal="left" vertical="center" wrapText="1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0" fontId="31" fillId="0" borderId="71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72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45" xfId="0" applyFont="1" applyFill="1" applyBorder="1" applyAlignment="1" applyProtection="1">
      <alignment horizontal="right" vertical="center"/>
      <protection locked="0"/>
    </xf>
    <xf numFmtId="0" fontId="31" fillId="0" borderId="46" xfId="0" applyFont="1" applyFill="1" applyBorder="1" applyAlignment="1" applyProtection="1">
      <alignment horizontal="right" vertical="center"/>
      <protection locked="0"/>
    </xf>
    <xf numFmtId="0" fontId="31" fillId="0" borderId="67" xfId="0" applyFont="1" applyFill="1" applyBorder="1" applyAlignment="1" applyProtection="1">
      <alignment horizontal="righ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64" xfId="0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79" xfId="0" applyFont="1" applyFill="1" applyBorder="1" applyAlignment="1" applyProtection="1">
      <alignment horizontal="right" vertical="center"/>
      <protection locked="0"/>
    </xf>
    <xf numFmtId="0" fontId="31" fillId="0" borderId="64" xfId="0" applyFont="1" applyFill="1" applyBorder="1" applyAlignment="1" applyProtection="1">
      <alignment horizontal="right" vertical="center"/>
      <protection locked="0"/>
    </xf>
    <xf numFmtId="0" fontId="31" fillId="0" borderId="42" xfId="65" applyFont="1" applyFill="1" applyBorder="1" applyAlignment="1" applyProtection="1">
      <alignment horizontal="left" vertical="center"/>
      <protection locked="0"/>
    </xf>
    <xf numFmtId="0" fontId="31" fillId="0" borderId="76" xfId="65" applyFont="1" applyFill="1" applyBorder="1" applyAlignment="1" applyProtection="1">
      <alignment horizontal="left" vertical="center"/>
      <protection locked="0"/>
    </xf>
    <xf numFmtId="0" fontId="31" fillId="0" borderId="77" xfId="65" applyFont="1" applyFill="1" applyBorder="1" applyAlignment="1" applyProtection="1">
      <alignment horizontal="left" vertical="center"/>
      <protection locked="0"/>
    </xf>
    <xf numFmtId="0" fontId="31" fillId="0" borderId="86" xfId="65" applyFont="1" applyFill="1" applyBorder="1" applyAlignment="1" applyProtection="1">
      <alignment horizontal="left" vertical="center"/>
      <protection locked="0"/>
    </xf>
    <xf numFmtId="0" fontId="50" fillId="0" borderId="85" xfId="65" applyFont="1" applyFill="1" applyBorder="1" applyAlignment="1" applyProtection="1">
      <alignment horizontal="left" vertical="center"/>
      <protection locked="0"/>
    </xf>
    <xf numFmtId="0" fontId="31" fillId="0" borderId="65" xfId="65" applyFont="1" applyBorder="1" applyAlignment="1" applyProtection="1">
      <alignment horizontal="center" vertical="center"/>
      <protection locked="0"/>
    </xf>
    <xf numFmtId="0" fontId="31" fillId="0" borderId="34" xfId="65" applyFont="1" applyBorder="1" applyAlignment="1" applyProtection="1">
      <alignment horizontal="center" vertical="center"/>
      <protection locked="0"/>
    </xf>
    <xf numFmtId="0" fontId="31" fillId="0" borderId="36" xfId="65" applyFont="1" applyBorder="1" applyAlignment="1" applyProtection="1">
      <alignment horizontal="center" vertical="center"/>
      <protection locked="0"/>
    </xf>
    <xf numFmtId="0" fontId="31" fillId="0" borderId="24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11" xfId="65" applyFont="1" applyBorder="1" applyAlignment="1" applyProtection="1">
      <alignment vertical="center"/>
      <protection locked="0"/>
    </xf>
    <xf numFmtId="0" fontId="31" fillId="0" borderId="66" xfId="65" applyFont="1" applyBorder="1" applyAlignment="1" applyProtection="1">
      <alignment horizontal="center" vertical="center"/>
      <protection locked="0"/>
    </xf>
    <xf numFmtId="0" fontId="31" fillId="0" borderId="64" xfId="65" applyFont="1" applyBorder="1" applyAlignment="1" applyProtection="1">
      <alignment vertical="center"/>
      <protection locked="0"/>
    </xf>
    <xf numFmtId="0" fontId="31" fillId="0" borderId="85" xfId="65" applyFont="1" applyFill="1" applyBorder="1" applyAlignment="1" applyProtection="1">
      <alignment horizontal="center" vertical="center"/>
      <protection locked="0"/>
    </xf>
    <xf numFmtId="0" fontId="31" fillId="0" borderId="22" xfId="65" applyFont="1" applyFill="1" applyBorder="1" applyAlignment="1" applyProtection="1">
      <alignment horizontal="left" vertical="center" wrapText="1"/>
      <protection locked="0"/>
    </xf>
    <xf numFmtId="0" fontId="31" fillId="0" borderId="32" xfId="65" applyFont="1" applyFill="1" applyBorder="1" applyAlignment="1" applyProtection="1">
      <alignment horizontal="left" vertical="center" wrapText="1"/>
      <protection locked="0"/>
    </xf>
    <xf numFmtId="0" fontId="31" fillId="0" borderId="38" xfId="65" applyFont="1" applyFill="1" applyBorder="1" applyAlignment="1" applyProtection="1">
      <alignment horizontal="left" vertical="center" wrapText="1"/>
      <protection locked="0"/>
    </xf>
    <xf numFmtId="0" fontId="50" fillId="0" borderId="21" xfId="65" applyFont="1" applyFill="1" applyBorder="1" applyAlignment="1" applyProtection="1">
      <alignment horizontal="left" vertical="center"/>
      <protection locked="0"/>
    </xf>
    <xf numFmtId="0" fontId="50" fillId="0" borderId="14" xfId="65" applyFont="1" applyFill="1" applyBorder="1" applyAlignment="1" applyProtection="1">
      <alignment horizontal="left" vertical="center"/>
      <protection locked="0"/>
    </xf>
    <xf numFmtId="0" fontId="50" fillId="0" borderId="15" xfId="65" applyFont="1" applyFill="1" applyBorder="1" applyAlignment="1" applyProtection="1">
      <alignment horizontal="left" vertical="center"/>
      <protection locked="0"/>
    </xf>
    <xf numFmtId="0" fontId="31" fillId="0" borderId="23" xfId="65" applyFont="1" applyBorder="1" applyAlignment="1" applyProtection="1">
      <alignment horizontal="center" vertical="center"/>
      <protection/>
    </xf>
    <xf numFmtId="0" fontId="31" fillId="0" borderId="45" xfId="65" applyFont="1" applyBorder="1" applyAlignment="1" applyProtection="1">
      <alignment horizontal="center" vertical="center"/>
      <protection/>
    </xf>
    <xf numFmtId="0" fontId="31" fillId="0" borderId="67" xfId="65" applyFont="1" applyBorder="1" applyAlignment="1" applyProtection="1">
      <alignment horizontal="center" vertical="center"/>
      <protection/>
    </xf>
    <xf numFmtId="38" fontId="31" fillId="0" borderId="22" xfId="49" applyFont="1" applyBorder="1" applyAlignment="1">
      <alignment horizontal="right" vertical="center"/>
    </xf>
    <xf numFmtId="38" fontId="31" fillId="0" borderId="32" xfId="49" applyFont="1" applyBorder="1" applyAlignment="1">
      <alignment horizontal="right" vertical="center"/>
    </xf>
    <xf numFmtId="38" fontId="31" fillId="0" borderId="38" xfId="49" applyFont="1" applyBorder="1" applyAlignment="1">
      <alignment horizontal="right" vertical="center"/>
    </xf>
    <xf numFmtId="38" fontId="31" fillId="0" borderId="24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4" xfId="49" applyFont="1" applyBorder="1" applyAlignment="1" applyProtection="1">
      <alignment horizontal="right" vertical="center"/>
      <protection/>
    </xf>
    <xf numFmtId="0" fontId="31" fillId="0" borderId="24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64" xfId="65" applyFont="1" applyBorder="1" applyAlignment="1" applyProtection="1">
      <alignment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6" borderId="87" xfId="49" applyFont="1" applyFill="1" applyBorder="1" applyAlignment="1" applyProtection="1">
      <alignment horizontal="right" vertical="center"/>
      <protection/>
    </xf>
    <xf numFmtId="38" fontId="31" fillId="26" borderId="88" xfId="49" applyFont="1" applyFill="1" applyBorder="1" applyAlignment="1" applyProtection="1">
      <alignment horizontal="right" vertical="center"/>
      <protection/>
    </xf>
    <xf numFmtId="38" fontId="31" fillId="26" borderId="22" xfId="49" applyFont="1" applyFill="1" applyBorder="1" applyAlignment="1" applyProtection="1">
      <alignment horizontal="right" vertical="center"/>
      <protection/>
    </xf>
    <xf numFmtId="38" fontId="31" fillId="26" borderId="32" xfId="49" applyFont="1" applyFill="1" applyBorder="1" applyAlignment="1" applyProtection="1">
      <alignment horizontal="right" vertical="center"/>
      <protection/>
    </xf>
    <xf numFmtId="0" fontId="26" fillId="24" borderId="56" xfId="65" applyFont="1" applyFill="1" applyBorder="1" applyAlignment="1" applyProtection="1">
      <alignment horizontal="center" vertical="center"/>
      <protection/>
    </xf>
    <xf numFmtId="0" fontId="26" fillId="24" borderId="17" xfId="65" applyFont="1" applyFill="1" applyBorder="1" applyAlignment="1" applyProtection="1">
      <alignment horizontal="center" vertical="center"/>
      <protection/>
    </xf>
    <xf numFmtId="0" fontId="26" fillId="24" borderId="68" xfId="65" applyFont="1" applyFill="1" applyBorder="1" applyAlignment="1" applyProtection="1">
      <alignment horizontal="center" vertical="center"/>
      <protection/>
    </xf>
    <xf numFmtId="0" fontId="26" fillId="24" borderId="58" xfId="65" applyFont="1" applyFill="1" applyBorder="1" applyAlignment="1" applyProtection="1">
      <alignment horizontal="center" vertical="center"/>
      <protection/>
    </xf>
    <xf numFmtId="0" fontId="26" fillId="24" borderId="34" xfId="65" applyFont="1" applyFill="1" applyBorder="1" applyAlignment="1" applyProtection="1">
      <alignment horizontal="center" vertical="center"/>
      <protection/>
    </xf>
    <xf numFmtId="0" fontId="26" fillId="24" borderId="66" xfId="65" applyFont="1" applyFill="1" applyBorder="1" applyAlignment="1" applyProtection="1">
      <alignment horizontal="center" vertical="center"/>
      <protection/>
    </xf>
    <xf numFmtId="0" fontId="31" fillId="0" borderId="23" xfId="65" applyFont="1" applyFill="1" applyBorder="1" applyAlignment="1" applyProtection="1">
      <alignment horizontal="center" vertical="center"/>
      <protection/>
    </xf>
    <xf numFmtId="0" fontId="31" fillId="0" borderId="45" xfId="65" applyFont="1" applyFill="1" applyBorder="1" applyAlignment="1" applyProtection="1">
      <alignment horizontal="center" vertical="center"/>
      <protection/>
    </xf>
    <xf numFmtId="0" fontId="31" fillId="0" borderId="67" xfId="65" applyFont="1" applyFill="1" applyBorder="1" applyAlignment="1" applyProtection="1">
      <alignment horizontal="center" vertical="center"/>
      <protection/>
    </xf>
    <xf numFmtId="202" fontId="31" fillId="26" borderId="22" xfId="65" applyNumberFormat="1" applyFont="1" applyFill="1" applyBorder="1" applyAlignment="1" applyProtection="1">
      <alignment horizontal="right" vertical="center"/>
      <protection/>
    </xf>
    <xf numFmtId="202" fontId="31" fillId="26" borderId="32" xfId="65" applyNumberFormat="1" applyFont="1" applyFill="1" applyBorder="1" applyAlignment="1" applyProtection="1">
      <alignment horizontal="right" vertical="center"/>
      <protection/>
    </xf>
    <xf numFmtId="202" fontId="31" fillId="26" borderId="38" xfId="65" applyNumberFormat="1" applyFont="1" applyFill="1" applyBorder="1" applyAlignment="1" applyProtection="1">
      <alignment horizontal="right" vertical="center"/>
      <protection/>
    </xf>
    <xf numFmtId="38" fontId="31" fillId="26" borderId="22" xfId="65" applyNumberFormat="1" applyFont="1" applyFill="1" applyBorder="1" applyAlignment="1" applyProtection="1">
      <alignment horizontal="right" vertical="center"/>
      <protection/>
    </xf>
    <xf numFmtId="0" fontId="31" fillId="26" borderId="32" xfId="65" applyFont="1" applyFill="1" applyBorder="1" applyAlignment="1" applyProtection="1">
      <alignment horizontal="right" vertical="center"/>
      <protection/>
    </xf>
    <xf numFmtId="0" fontId="31" fillId="26" borderId="38" xfId="65" applyFont="1" applyFill="1" applyBorder="1" applyAlignment="1" applyProtection="1">
      <alignment horizontal="right" vertical="center"/>
      <protection/>
    </xf>
    <xf numFmtId="0" fontId="31" fillId="0" borderId="89" xfId="65" applyFont="1" applyBorder="1" applyAlignment="1" applyProtection="1">
      <alignment horizontal="center" vertical="center"/>
      <protection/>
    </xf>
    <xf numFmtId="0" fontId="31" fillId="0" borderId="90" xfId="65" applyFont="1" applyBorder="1" applyAlignment="1" applyProtection="1">
      <alignment horizontal="center" vertical="center"/>
      <protection/>
    </xf>
    <xf numFmtId="0" fontId="31" fillId="0" borderId="91" xfId="65" applyFont="1" applyBorder="1" applyAlignment="1" applyProtection="1">
      <alignment horizontal="center" vertical="center"/>
      <protection/>
    </xf>
    <xf numFmtId="185" fontId="26" fillId="24" borderId="33" xfId="65" applyNumberFormat="1" applyFont="1" applyFill="1" applyBorder="1" applyAlignment="1" applyProtection="1">
      <alignment horizontal="center" vertical="center"/>
      <protection/>
    </xf>
    <xf numFmtId="198" fontId="31" fillId="0" borderId="33" xfId="65" applyNumberFormat="1" applyFont="1" applyFill="1" applyBorder="1" applyAlignment="1" applyProtection="1">
      <alignment horizontal="right"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22" xfId="65" applyFont="1" applyBorder="1" applyAlignment="1" applyProtection="1">
      <alignment horizontal="center" vertical="center"/>
      <protection locked="0"/>
    </xf>
    <xf numFmtId="0" fontId="31" fillId="0" borderId="32" xfId="65" applyFont="1" applyBorder="1" applyAlignment="1" applyProtection="1">
      <alignment horizontal="center" vertical="center"/>
      <protection locked="0"/>
    </xf>
    <xf numFmtId="0" fontId="31" fillId="0" borderId="85" xfId="65" applyFont="1" applyBorder="1" applyAlignment="1" applyProtection="1">
      <alignment horizontal="center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0" fontId="50" fillId="0" borderId="43" xfId="65" applyFont="1" applyFill="1" applyBorder="1" applyAlignment="1" applyProtection="1">
      <alignment horizontal="left" vertical="center"/>
      <protection locked="0"/>
    </xf>
    <xf numFmtId="0" fontId="32" fillId="0" borderId="0" xfId="65" applyFont="1" applyAlignment="1">
      <alignment horizontal="center" vertical="center"/>
      <protection/>
    </xf>
    <xf numFmtId="0" fontId="28" fillId="21" borderId="26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vertical="center"/>
      <protection/>
    </xf>
    <xf numFmtId="0" fontId="31" fillId="0" borderId="45" xfId="65" applyFont="1" applyBorder="1" applyAlignment="1">
      <alignment vertical="center"/>
      <protection/>
    </xf>
    <xf numFmtId="0" fontId="31" fillId="0" borderId="46" xfId="65" applyFont="1" applyBorder="1" applyAlignment="1">
      <alignment vertical="center"/>
      <protection/>
    </xf>
    <xf numFmtId="0" fontId="31" fillId="0" borderId="92" xfId="65" applyFont="1" applyFill="1" applyBorder="1" applyAlignment="1">
      <alignment horizontal="left" vertical="center"/>
      <protection/>
    </xf>
    <xf numFmtId="0" fontId="31" fillId="0" borderId="85" xfId="65" applyFont="1" applyBorder="1" applyAlignment="1">
      <alignment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1" fillId="0" borderId="24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26" fillId="24" borderId="2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2" fillId="0" borderId="26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4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4" xfId="65" applyFont="1" applyBorder="1" applyAlignment="1">
      <alignment horizontal="center" vertical="center" wrapText="1"/>
      <protection/>
    </xf>
    <xf numFmtId="0" fontId="29" fillId="0" borderId="24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7" xfId="64" applyBorder="1" applyAlignment="1">
      <alignment horizontal="center" vertical="center"/>
      <protection/>
    </xf>
    <xf numFmtId="38" fontId="30" fillId="0" borderId="10" xfId="49" applyFont="1" applyBorder="1" applyAlignment="1">
      <alignment horizontal="center" vertical="center" wrapText="1"/>
    </xf>
    <xf numFmtId="0" fontId="30" fillId="0" borderId="18" xfId="65" applyFont="1" applyBorder="1" applyAlignment="1">
      <alignment horizontal="center" vertical="center" textRotation="255"/>
      <protection/>
    </xf>
    <xf numFmtId="0" fontId="30" fillId="0" borderId="93" xfId="65" applyFont="1" applyBorder="1" applyAlignment="1">
      <alignment horizontal="center" vertical="center" textRotation="255"/>
      <protection/>
    </xf>
    <xf numFmtId="0" fontId="30" fillId="0" borderId="44" xfId="65" applyFont="1" applyBorder="1" applyAlignment="1">
      <alignment horizontal="center" vertical="center" textRotation="255"/>
      <protection/>
    </xf>
    <xf numFmtId="0" fontId="35" fillId="24" borderId="27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0" fillId="0" borderId="24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31" fillId="25" borderId="94" xfId="65" applyFont="1" applyFill="1" applyBorder="1" applyAlignment="1">
      <alignment horizontal="left" vertical="center"/>
      <protection/>
    </xf>
    <xf numFmtId="0" fontId="31" fillId="25" borderId="45" xfId="65" applyFont="1" applyFill="1" applyBorder="1" applyAlignment="1">
      <alignment horizontal="left" vertical="center"/>
      <protection/>
    </xf>
    <xf numFmtId="0" fontId="31" fillId="25" borderId="67" xfId="65" applyFont="1" applyFill="1" applyBorder="1" applyAlignment="1">
      <alignment horizontal="left" vertical="center"/>
      <protection/>
    </xf>
    <xf numFmtId="195" fontId="29" fillId="0" borderId="10" xfId="65" applyNumberFormat="1" applyFont="1" applyBorder="1" applyAlignment="1">
      <alignment horizontal="center" vertical="center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26" xfId="65" applyFont="1" applyFill="1" applyBorder="1" applyAlignment="1">
      <alignment horizontal="center" vertical="center"/>
      <protection/>
    </xf>
    <xf numFmtId="0" fontId="35" fillId="24" borderId="95" xfId="65" applyFont="1" applyFill="1" applyBorder="1" applyAlignment="1">
      <alignment horizontal="center" vertical="center"/>
      <protection/>
    </xf>
    <xf numFmtId="0" fontId="31" fillId="25" borderId="92" xfId="65" applyFont="1" applyFill="1" applyBorder="1" applyAlignment="1">
      <alignment horizontal="left" vertical="center"/>
      <protection/>
    </xf>
    <xf numFmtId="0" fontId="31" fillId="25" borderId="32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23" xfId="65" applyFont="1" applyBorder="1" applyAlignment="1">
      <alignment vertical="center" shrinkToFit="1"/>
      <protection/>
    </xf>
    <xf numFmtId="0" fontId="31" fillId="0" borderId="45" xfId="65" applyFont="1" applyBorder="1" applyAlignment="1">
      <alignment vertical="center" shrinkToFit="1"/>
      <protection/>
    </xf>
    <xf numFmtId="0" fontId="31" fillId="0" borderId="46" xfId="65" applyFont="1" applyBorder="1" applyAlignment="1">
      <alignment vertical="center" shrinkToFit="1"/>
      <protection/>
    </xf>
    <xf numFmtId="0" fontId="30" fillId="0" borderId="18" xfId="65" applyFont="1" applyFill="1" applyBorder="1" applyAlignment="1">
      <alignment horizontal="center" vertical="center" textRotation="255"/>
      <protection/>
    </xf>
    <xf numFmtId="0" fontId="30" fillId="0" borderId="93" xfId="65" applyFont="1" applyFill="1" applyBorder="1" applyAlignment="1">
      <alignment horizontal="center" vertical="center" textRotation="255"/>
      <protection/>
    </xf>
    <xf numFmtId="0" fontId="30" fillId="0" borderId="44" xfId="65" applyFont="1" applyFill="1" applyBorder="1" applyAlignment="1">
      <alignment horizontal="center" vertical="center" textRotation="255"/>
      <protection/>
    </xf>
    <xf numFmtId="0" fontId="31" fillId="0" borderId="2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8" fillId="21" borderId="96" xfId="0" applyFont="1" applyFill="1" applyBorder="1" applyAlignment="1">
      <alignment horizontal="center" vertical="center"/>
    </xf>
    <xf numFmtId="0" fontId="31" fillId="0" borderId="13" xfId="65" applyFont="1" applyFill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15" xfId="65" applyFont="1" applyFill="1" applyBorder="1" applyAlignment="1">
      <alignment vertical="center"/>
      <protection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31" fillId="0" borderId="97" xfId="65" applyFont="1" applyBorder="1" applyAlignment="1">
      <alignment vertical="center"/>
      <protection/>
    </xf>
    <xf numFmtId="0" fontId="31" fillId="0" borderId="98" xfId="65" applyFont="1" applyBorder="1" applyAlignment="1">
      <alignment vertical="center"/>
      <protection/>
    </xf>
    <xf numFmtId="0" fontId="25" fillId="27" borderId="42" xfId="0" applyFont="1" applyFill="1" applyBorder="1" applyAlignment="1">
      <alignment vertical="center"/>
    </xf>
    <xf numFmtId="0" fontId="25" fillId="27" borderId="76" xfId="0" applyFont="1" applyFill="1" applyBorder="1" applyAlignment="1">
      <alignment vertical="center"/>
    </xf>
    <xf numFmtId="0" fontId="25" fillId="27" borderId="86" xfId="0" applyFont="1" applyFill="1" applyBorder="1" applyAlignment="1">
      <alignment vertical="center"/>
    </xf>
    <xf numFmtId="0" fontId="26" fillId="24" borderId="6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85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31" fillId="25" borderId="99" xfId="65" applyFont="1" applyFill="1" applyBorder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72" xfId="65" applyFont="1" applyFill="1" applyBorder="1" applyAlignment="1">
      <alignment vertical="center"/>
      <protection/>
    </xf>
    <xf numFmtId="0" fontId="31" fillId="0" borderId="33" xfId="65" applyFont="1" applyBorder="1" applyAlignment="1">
      <alignment vertical="center"/>
      <protection/>
    </xf>
    <xf numFmtId="0" fontId="31" fillId="0" borderId="80" xfId="65" applyFont="1" applyBorder="1" applyAlignment="1">
      <alignment vertical="center"/>
      <protection/>
    </xf>
    <xf numFmtId="0" fontId="31" fillId="25" borderId="99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72" xfId="65" applyFont="1" applyFill="1" applyBorder="1" applyAlignment="1">
      <alignment horizontal="left" vertical="center"/>
      <protection/>
    </xf>
    <xf numFmtId="0" fontId="31" fillId="0" borderId="92" xfId="65" applyFont="1" applyBorder="1" applyAlignment="1">
      <alignment vertical="center"/>
      <protection/>
    </xf>
    <xf numFmtId="0" fontId="31" fillId="0" borderId="71" xfId="65" applyFont="1" applyBorder="1" applyAlignment="1">
      <alignment vertical="center"/>
      <protection/>
    </xf>
    <xf numFmtId="0" fontId="31" fillId="0" borderId="16" xfId="65" applyFont="1" applyBorder="1" applyAlignment="1">
      <alignment vertical="center"/>
      <protection/>
    </xf>
    <xf numFmtId="0" fontId="31" fillId="0" borderId="79" xfId="65" applyFont="1" applyBorder="1" applyAlignment="1">
      <alignment vertical="center"/>
      <protection/>
    </xf>
    <xf numFmtId="0" fontId="25" fillId="0" borderId="78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31" fillId="25" borderId="100" xfId="65" applyFont="1" applyFill="1" applyBorder="1" applyAlignment="1">
      <alignment horizontal="left" vertical="center"/>
      <protection/>
    </xf>
    <xf numFmtId="0" fontId="31" fillId="25" borderId="76" xfId="65" applyFont="1" applyFill="1" applyBorder="1" applyAlignment="1">
      <alignment horizontal="left" vertical="center"/>
      <protection/>
    </xf>
    <xf numFmtId="0" fontId="31" fillId="25" borderId="77" xfId="65" applyFont="1" applyFill="1" applyBorder="1" applyAlignment="1">
      <alignment horizontal="left" vertical="center"/>
      <protection/>
    </xf>
    <xf numFmtId="0" fontId="25" fillId="0" borderId="2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71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31" fillId="0" borderId="78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50" xfId="65" applyFont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26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21" xfId="65" applyFont="1" applyBorder="1" applyAlignment="1">
      <alignment horizontal="left" vertical="center"/>
      <protection/>
    </xf>
    <xf numFmtId="0" fontId="31" fillId="0" borderId="14" xfId="65" applyFont="1" applyBorder="1" applyAlignment="1">
      <alignment horizontal="left" vertical="center"/>
      <protection/>
    </xf>
    <xf numFmtId="0" fontId="31" fillId="0" borderId="43" xfId="65" applyFont="1" applyBorder="1" applyAlignment="1">
      <alignment horizontal="left" vertical="center"/>
      <protection/>
    </xf>
    <xf numFmtId="0" fontId="25" fillId="0" borderId="65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6" fillId="0" borderId="92" xfId="65" applyFont="1" applyFill="1" applyBorder="1" applyAlignment="1">
      <alignment horizontal="center" vertical="center"/>
      <protection/>
    </xf>
    <xf numFmtId="0" fontId="26" fillId="0" borderId="32" xfId="65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vertical="center"/>
      <protection/>
    </xf>
    <xf numFmtId="0" fontId="31" fillId="0" borderId="45" xfId="65" applyFont="1" applyFill="1" applyBorder="1" applyAlignment="1">
      <alignment vertical="center"/>
      <protection/>
    </xf>
    <xf numFmtId="0" fontId="31" fillId="0" borderId="46" xfId="65" applyFont="1" applyFill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1" fillId="0" borderId="21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21" xfId="65" applyFont="1" applyFill="1" applyBorder="1" applyAlignment="1">
      <alignment vertical="center" shrinkToFit="1"/>
      <protection/>
    </xf>
    <xf numFmtId="0" fontId="31" fillId="0" borderId="14" xfId="65" applyFont="1" applyFill="1" applyBorder="1" applyAlignment="1">
      <alignment vertical="center" shrinkToFit="1"/>
      <protection/>
    </xf>
    <xf numFmtId="0" fontId="31" fillId="0" borderId="43" xfId="65" applyFont="1" applyFill="1" applyBorder="1" applyAlignment="1">
      <alignment vertical="center" shrinkToFit="1"/>
      <protection/>
    </xf>
    <xf numFmtId="0" fontId="31" fillId="0" borderId="22" xfId="65" applyFont="1" applyFill="1" applyBorder="1" applyAlignment="1">
      <alignment vertical="center"/>
      <protection/>
    </xf>
    <xf numFmtId="0" fontId="31" fillId="0" borderId="32" xfId="65" applyFont="1" applyFill="1" applyBorder="1" applyAlignment="1">
      <alignment vertical="center"/>
      <protection/>
    </xf>
    <xf numFmtId="0" fontId="31" fillId="0" borderId="85" xfId="65" applyFont="1" applyFill="1" applyBorder="1" applyAlignment="1">
      <alignment vertical="center"/>
      <protection/>
    </xf>
    <xf numFmtId="0" fontId="0" fillId="0" borderId="9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30" fillId="0" borderId="101" xfId="65" applyFont="1" applyBorder="1" applyAlignment="1">
      <alignment horizontal="center" vertical="center" textRotation="255"/>
      <protection/>
    </xf>
    <xf numFmtId="0" fontId="31" fillId="0" borderId="21" xfId="65" applyFont="1" applyBorder="1" applyAlignment="1">
      <alignment vertical="center" shrinkToFit="1"/>
      <protection/>
    </xf>
    <xf numFmtId="0" fontId="31" fillId="0" borderId="14" xfId="65" applyFont="1" applyBorder="1" applyAlignment="1">
      <alignment vertical="center" shrinkToFit="1"/>
      <protection/>
    </xf>
    <xf numFmtId="0" fontId="31" fillId="0" borderId="43" xfId="65" applyFont="1" applyBorder="1" applyAlignment="1">
      <alignment vertical="center" shrinkToFit="1"/>
      <protection/>
    </xf>
    <xf numFmtId="0" fontId="31" fillId="0" borderId="24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1" fillId="0" borderId="22" xfId="65" applyFont="1" applyBorder="1" applyAlignment="1">
      <alignment vertical="center" shrinkToFit="1"/>
      <protection/>
    </xf>
    <xf numFmtId="0" fontId="31" fillId="0" borderId="32" xfId="65" applyFont="1" applyBorder="1" applyAlignment="1">
      <alignment vertical="center" shrinkToFit="1"/>
      <protection/>
    </xf>
    <xf numFmtId="0" fontId="31" fillId="0" borderId="85" xfId="65" applyFont="1" applyBorder="1" applyAlignment="1">
      <alignment vertical="center" shrinkToFit="1"/>
      <protection/>
    </xf>
    <xf numFmtId="0" fontId="30" fillId="0" borderId="56" xfId="65" applyFont="1" applyFill="1" applyBorder="1" applyAlignment="1">
      <alignment horizontal="center" vertical="center" textRotation="255"/>
      <protection/>
    </xf>
    <xf numFmtId="0" fontId="30" fillId="0" borderId="19" xfId="65" applyFont="1" applyFill="1" applyBorder="1" applyAlignment="1">
      <alignment horizontal="center" vertical="center" textRotation="255"/>
      <protection/>
    </xf>
    <xf numFmtId="0" fontId="30" fillId="0" borderId="58" xfId="65" applyFont="1" applyFill="1" applyBorder="1" applyAlignment="1">
      <alignment horizontal="center" vertical="center" textRotation="255"/>
      <protection/>
    </xf>
    <xf numFmtId="0" fontId="30" fillId="0" borderId="56" xfId="65" applyFont="1" applyBorder="1" applyAlignment="1">
      <alignment horizontal="center" vertical="center" textRotation="255"/>
      <protection/>
    </xf>
    <xf numFmtId="0" fontId="30" fillId="0" borderId="19" xfId="65" applyFont="1" applyBorder="1" applyAlignment="1">
      <alignment horizontal="center" vertical="center" textRotation="255"/>
      <protection/>
    </xf>
    <xf numFmtId="0" fontId="30" fillId="0" borderId="58" xfId="65" applyFont="1" applyBorder="1" applyAlignment="1">
      <alignment horizontal="center" vertical="center" textRotation="255"/>
      <protection/>
    </xf>
    <xf numFmtId="0" fontId="25" fillId="0" borderId="65" xfId="65" applyFont="1" applyBorder="1" applyAlignment="1">
      <alignment horizontal="left" vertical="center" wrapText="1"/>
      <protection/>
    </xf>
    <xf numFmtId="0" fontId="25" fillId="0" borderId="34" xfId="65" applyFont="1" applyBorder="1" applyAlignment="1">
      <alignment horizontal="left" vertical="center" wrapText="1"/>
      <protection/>
    </xf>
    <xf numFmtId="0" fontId="25" fillId="0" borderId="36" xfId="65" applyFont="1" applyBorder="1" applyAlignment="1">
      <alignment horizontal="left" vertical="center" wrapText="1"/>
      <protection/>
    </xf>
    <xf numFmtId="0" fontId="25" fillId="0" borderId="21" xfId="65" applyFont="1" applyBorder="1" applyAlignment="1">
      <alignment horizontal="left" vertical="center" wrapText="1"/>
      <protection/>
    </xf>
    <xf numFmtId="0" fontId="25" fillId="0" borderId="14" xfId="65" applyFont="1" applyBorder="1" applyAlignment="1">
      <alignment horizontal="left" vertical="center" wrapText="1"/>
      <protection/>
    </xf>
    <xf numFmtId="0" fontId="25" fillId="0" borderId="43" xfId="65" applyFont="1" applyBorder="1" applyAlignment="1">
      <alignment horizontal="left" vertical="center" wrapText="1"/>
      <protection/>
    </xf>
    <xf numFmtId="0" fontId="26" fillId="24" borderId="17" xfId="65" applyFont="1" applyFill="1" applyBorder="1" applyAlignment="1">
      <alignment horizontal="center" vertical="center"/>
      <protection/>
    </xf>
    <xf numFmtId="0" fontId="26" fillId="24" borderId="68" xfId="65" applyFont="1" applyFill="1" applyBorder="1" applyAlignment="1">
      <alignment horizontal="center" vertical="center"/>
      <protection/>
    </xf>
    <xf numFmtId="0" fontId="26" fillId="24" borderId="96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25" fillId="0" borderId="23" xfId="65" applyFont="1" applyBorder="1" applyAlignment="1">
      <alignment horizontal="left" vertical="center" wrapText="1"/>
      <protection/>
    </xf>
    <xf numFmtId="0" fontId="25" fillId="0" borderId="45" xfId="65" applyFont="1" applyBorder="1" applyAlignment="1">
      <alignment horizontal="left" vertical="center" wrapText="1"/>
      <protection/>
    </xf>
    <xf numFmtId="0" fontId="25" fillId="0" borderId="46" xfId="65" applyFont="1" applyBorder="1" applyAlignment="1">
      <alignment horizontal="left" vertical="center" wrapText="1"/>
      <protection/>
    </xf>
    <xf numFmtId="38" fontId="25" fillId="0" borderId="21" xfId="49" applyFont="1" applyFill="1" applyBorder="1" applyAlignment="1">
      <alignment horizontal="left" vertical="center" wrapText="1"/>
    </xf>
    <xf numFmtId="38" fontId="25" fillId="0" borderId="14" xfId="49" applyFont="1" applyFill="1" applyBorder="1" applyAlignment="1">
      <alignment horizontal="left" vertical="center" wrapText="1"/>
    </xf>
    <xf numFmtId="38" fontId="25" fillId="0" borderId="43" xfId="49" applyFont="1" applyFill="1" applyBorder="1" applyAlignment="1">
      <alignment horizontal="left" vertical="center" wrapText="1"/>
    </xf>
    <xf numFmtId="0" fontId="30" fillId="0" borderId="18" xfId="65" applyFont="1" applyBorder="1" applyAlignment="1">
      <alignment vertical="center" textRotation="255"/>
      <protection/>
    </xf>
    <xf numFmtId="0" fontId="30" fillId="0" borderId="93" xfId="65" applyFont="1" applyBorder="1" applyAlignment="1">
      <alignment vertical="center" textRotation="255"/>
      <protection/>
    </xf>
    <xf numFmtId="0" fontId="30" fillId="0" borderId="44" xfId="65" applyFont="1" applyBorder="1" applyAlignment="1">
      <alignment vertical="center" textRotation="255"/>
      <protection/>
    </xf>
    <xf numFmtId="0" fontId="31" fillId="0" borderId="30" xfId="65" applyFont="1" applyBorder="1" applyAlignment="1">
      <alignment horizontal="center" vertical="center"/>
      <protection/>
    </xf>
    <xf numFmtId="0" fontId="31" fillId="0" borderId="84" xfId="65" applyFont="1" applyBorder="1" applyAlignment="1">
      <alignment horizontal="center" vertical="center"/>
      <protection/>
    </xf>
    <xf numFmtId="0" fontId="35" fillId="24" borderId="31" xfId="65" applyFont="1" applyFill="1" applyBorder="1" applyAlignment="1">
      <alignment horizontal="center"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0" fontId="31" fillId="0" borderId="75" xfId="65" applyFont="1" applyBorder="1" applyAlignment="1">
      <alignment horizontal="center" vertical="center"/>
      <protection/>
    </xf>
    <xf numFmtId="0" fontId="31" fillId="0" borderId="103" xfId="65" applyFont="1" applyBorder="1" applyAlignment="1">
      <alignment horizontal="left"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74" xfId="65" applyFont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0" fillId="0" borderId="94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92" xfId="65" applyFont="1" applyBorder="1" applyAlignment="1">
      <alignment horizontal="center" vertical="center" textRotation="255"/>
      <protection/>
    </xf>
    <xf numFmtId="0" fontId="31" fillId="0" borderId="82" xfId="65" applyFont="1" applyBorder="1" applyAlignment="1">
      <alignment horizontal="left" vertical="center"/>
      <protection/>
    </xf>
    <xf numFmtId="0" fontId="31" fillId="0" borderId="33" xfId="65" applyFont="1" applyBorder="1" applyAlignment="1">
      <alignment horizontal="center" vertical="center"/>
      <protection/>
    </xf>
    <xf numFmtId="0" fontId="31" fillId="0" borderId="80" xfId="65" applyFont="1" applyBorder="1" applyAlignment="1">
      <alignment horizontal="center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1" fillId="0" borderId="69" xfId="65" applyFont="1" applyBorder="1" applyAlignment="1">
      <alignment horizontal="left" vertical="center"/>
      <protection/>
    </xf>
    <xf numFmtId="0" fontId="31" fillId="0" borderId="83" xfId="65" applyFont="1" applyBorder="1" applyAlignment="1">
      <alignment horizontal="left" vertical="center"/>
      <protection/>
    </xf>
    <xf numFmtId="0" fontId="31" fillId="0" borderId="65" xfId="65" applyFont="1" applyBorder="1" applyAlignment="1">
      <alignment vertical="center"/>
      <protection/>
    </xf>
    <xf numFmtId="0" fontId="31" fillId="0" borderId="34" xfId="65" applyFont="1" applyBorder="1" applyAlignment="1">
      <alignment vertical="center"/>
      <protection/>
    </xf>
    <xf numFmtId="0" fontId="31" fillId="0" borderId="36" xfId="65" applyFont="1" applyBorder="1" applyAlignment="1">
      <alignment vertical="center"/>
      <protection/>
    </xf>
    <xf numFmtId="185" fontId="31" fillId="0" borderId="17" xfId="65" applyNumberFormat="1" applyFont="1" applyBorder="1" applyAlignment="1">
      <alignment vertical="center"/>
      <protection/>
    </xf>
    <xf numFmtId="0" fontId="31" fillId="0" borderId="42" xfId="65" applyFont="1" applyBorder="1" applyAlignment="1">
      <alignment vertical="center"/>
      <protection/>
    </xf>
    <xf numFmtId="0" fontId="31" fillId="0" borderId="76" xfId="65" applyFont="1" applyBorder="1" applyAlignment="1">
      <alignment vertical="center"/>
      <protection/>
    </xf>
    <xf numFmtId="0" fontId="31" fillId="0" borderId="86" xfId="65" applyFont="1" applyBorder="1" applyAlignment="1">
      <alignment vertical="center"/>
      <protection/>
    </xf>
    <xf numFmtId="0" fontId="31" fillId="0" borderId="81" xfId="65" applyFont="1" applyBorder="1" applyAlignment="1">
      <alignment horizontal="left" vertical="center"/>
      <protection/>
    </xf>
    <xf numFmtId="0" fontId="26" fillId="24" borderId="56" xfId="65" applyFont="1" applyFill="1" applyBorder="1" applyAlignment="1">
      <alignment horizontal="center" vertical="center"/>
      <protection/>
    </xf>
    <xf numFmtId="0" fontId="0" fillId="0" borderId="93" xfId="0" applyBorder="1" applyAlignment="1">
      <alignment vertical="center"/>
    </xf>
    <xf numFmtId="0" fontId="0" fillId="0" borderId="44" xfId="0" applyBorder="1" applyAlignment="1">
      <alignment vertical="center"/>
    </xf>
    <xf numFmtId="0" fontId="31" fillId="0" borderId="24" xfId="65" applyFont="1" applyBorder="1" applyAlignment="1">
      <alignment horizontal="center" vertical="center"/>
      <protection/>
    </xf>
    <xf numFmtId="0" fontId="31" fillId="0" borderId="22" xfId="65" applyFont="1" applyBorder="1" applyAlignment="1">
      <alignment horizontal="left" vertical="center"/>
      <protection/>
    </xf>
    <xf numFmtId="0" fontId="31" fillId="0" borderId="32" xfId="65" applyFont="1" applyBorder="1" applyAlignment="1">
      <alignment horizontal="left" vertical="center"/>
      <protection/>
    </xf>
    <xf numFmtId="0" fontId="31" fillId="0" borderId="85" xfId="65" applyFont="1" applyBorder="1" applyAlignment="1">
      <alignment horizontal="left" vertical="center"/>
      <protection/>
    </xf>
    <xf numFmtId="0" fontId="31" fillId="0" borderId="38" xfId="65" applyFont="1" applyBorder="1" applyAlignment="1">
      <alignment horizontal="center" vertical="center"/>
      <protection/>
    </xf>
    <xf numFmtId="0" fontId="31" fillId="0" borderId="28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0" fontId="31" fillId="0" borderId="69" xfId="65" applyFont="1" applyBorder="1" applyAlignment="1">
      <alignment vertical="center"/>
      <protection/>
    </xf>
    <xf numFmtId="0" fontId="31" fillId="0" borderId="81" xfId="65" applyFont="1" applyBorder="1" applyAlignment="1">
      <alignment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4" xfId="65" applyFont="1" applyFill="1" applyBorder="1" applyAlignment="1">
      <alignment horizontal="center" vertical="center"/>
      <protection/>
    </xf>
    <xf numFmtId="0" fontId="31" fillId="25" borderId="74" xfId="65" applyFont="1" applyFill="1" applyBorder="1" applyAlignment="1">
      <alignment horizontal="left" vertical="center"/>
      <protection/>
    </xf>
    <xf numFmtId="0" fontId="31" fillId="25" borderId="29" xfId="65" applyFont="1" applyFill="1" applyBorder="1" applyAlignment="1">
      <alignment horizontal="left" vertical="center"/>
      <protection/>
    </xf>
    <xf numFmtId="0" fontId="31" fillId="25" borderId="103" xfId="65" applyFont="1" applyFill="1" applyBorder="1" applyAlignment="1">
      <alignment horizontal="left" vertical="center"/>
      <protection/>
    </xf>
    <xf numFmtId="0" fontId="31" fillId="25" borderId="28" xfId="65" applyFont="1" applyFill="1" applyBorder="1" applyAlignment="1">
      <alignment horizontal="left" vertical="center"/>
      <protection/>
    </xf>
    <xf numFmtId="0" fontId="31" fillId="25" borderId="75" xfId="65" applyFont="1" applyFill="1" applyBorder="1" applyAlignment="1">
      <alignment horizontal="left" vertical="center"/>
      <protection/>
    </xf>
    <xf numFmtId="0" fontId="31" fillId="25" borderId="30" xfId="65" applyFont="1" applyFill="1" applyBorder="1" applyAlignment="1">
      <alignment horizontal="left" vertical="center"/>
      <protection/>
    </xf>
    <xf numFmtId="0" fontId="31" fillId="0" borderId="32" xfId="65" applyFont="1" applyFill="1" applyBorder="1" applyAlignment="1">
      <alignment horizontal="center" vertical="center"/>
      <protection/>
    </xf>
    <xf numFmtId="0" fontId="31" fillId="0" borderId="85" xfId="65" applyFont="1" applyFill="1" applyBorder="1" applyAlignment="1">
      <alignment horizontal="center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44" fillId="0" borderId="18" xfId="65" applyFont="1" applyFill="1" applyBorder="1" applyAlignment="1">
      <alignment horizontal="center" vertical="center" textRotation="255" wrapText="1" shrinkToFit="1"/>
      <protection/>
    </xf>
    <xf numFmtId="0" fontId="44" fillId="0" borderId="93" xfId="65" applyFont="1" applyFill="1" applyBorder="1" applyAlignment="1">
      <alignment horizontal="center" vertical="center" textRotation="255" wrapText="1" shrinkToFit="1"/>
      <protection/>
    </xf>
    <xf numFmtId="0" fontId="44" fillId="0" borderId="44" xfId="65" applyFont="1" applyFill="1" applyBorder="1" applyAlignment="1">
      <alignment horizontal="center" vertical="center" textRotation="255" wrapText="1" shrinkToFit="1"/>
      <protection/>
    </xf>
    <xf numFmtId="0" fontId="31" fillId="0" borderId="105" xfId="65" applyFont="1" applyBorder="1" applyAlignment="1">
      <alignment horizontal="center" vertical="center"/>
      <protection/>
    </xf>
    <xf numFmtId="0" fontId="31" fillId="0" borderId="106" xfId="65" applyFont="1" applyBorder="1" applyAlignment="1">
      <alignment horizontal="center"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14" xfId="65" applyFont="1" applyFill="1" applyBorder="1" applyAlignment="1">
      <alignment vertical="center"/>
      <protection/>
    </xf>
    <xf numFmtId="0" fontId="31" fillId="25" borderId="15" xfId="65" applyFont="1" applyFill="1" applyBorder="1" applyAlignment="1">
      <alignment vertical="center"/>
      <protection/>
    </xf>
    <xf numFmtId="0" fontId="31" fillId="25" borderId="94" xfId="65" applyFont="1" applyFill="1" applyBorder="1" applyAlignment="1">
      <alignment vertical="center"/>
      <protection/>
    </xf>
    <xf numFmtId="0" fontId="31" fillId="25" borderId="45" xfId="65" applyFont="1" applyFill="1" applyBorder="1" applyAlignment="1">
      <alignment vertical="center"/>
      <protection/>
    </xf>
    <xf numFmtId="0" fontId="31" fillId="25" borderId="67" xfId="65" applyFont="1" applyFill="1" applyBorder="1" applyAlignment="1">
      <alignment vertical="center"/>
      <protection/>
    </xf>
    <xf numFmtId="0" fontId="31" fillId="0" borderId="71" xfId="65" applyFont="1" applyBorder="1" applyAlignment="1">
      <alignment horizontal="left" vertical="center"/>
      <protection/>
    </xf>
    <xf numFmtId="0" fontId="31" fillId="0" borderId="16" xfId="65" applyFont="1" applyBorder="1" applyAlignment="1">
      <alignment horizontal="left" vertical="center"/>
      <protection/>
    </xf>
    <xf numFmtId="0" fontId="31" fillId="0" borderId="79" xfId="65" applyFont="1" applyBorder="1" applyAlignment="1">
      <alignment horizontal="left" vertical="center"/>
      <protection/>
    </xf>
    <xf numFmtId="0" fontId="31" fillId="0" borderId="103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horizontal="left" vertical="center"/>
      <protection/>
    </xf>
    <xf numFmtId="0" fontId="31" fillId="0" borderId="45" xfId="65" applyFont="1" applyBorder="1" applyAlignment="1">
      <alignment horizontal="left" vertical="center"/>
      <protection/>
    </xf>
    <xf numFmtId="0" fontId="31" fillId="0" borderId="46" xfId="65" applyFont="1" applyBorder="1" applyAlignment="1">
      <alignment horizontal="left" vertical="center"/>
      <protection/>
    </xf>
    <xf numFmtId="0" fontId="35" fillId="24" borderId="107" xfId="65" applyFont="1" applyFill="1" applyBorder="1" applyAlignment="1">
      <alignment horizontal="center" vertical="center"/>
      <protection/>
    </xf>
    <xf numFmtId="0" fontId="35" fillId="24" borderId="105" xfId="65" applyFont="1" applyFill="1" applyBorder="1" applyAlignment="1">
      <alignment horizontal="center" vertical="center"/>
      <protection/>
    </xf>
    <xf numFmtId="0" fontId="31" fillId="0" borderId="43" xfId="65" applyFont="1" applyFill="1" applyBorder="1" applyAlignment="1">
      <alignment horizontal="left" vertical="center"/>
      <protection/>
    </xf>
    <xf numFmtId="188" fontId="31" fillId="0" borderId="71" xfId="65" applyNumberFormat="1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1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A2" sqref="A2"/>
    </sheetView>
  </sheetViews>
  <sheetFormatPr defaultColWidth="8.796875" defaultRowHeight="34.5" customHeight="1"/>
  <cols>
    <col min="1" max="1" width="8.59765625" style="130" customWidth="1"/>
    <col min="2" max="2" width="4.59765625" style="130" customWidth="1"/>
    <col min="3" max="16" width="5.59765625" style="130" customWidth="1"/>
    <col min="17" max="16384" width="9" style="130" customWidth="1"/>
  </cols>
  <sheetData>
    <row r="1" spans="1:13" ht="42.75" customHeight="1">
      <c r="A1" s="240">
        <v>43525</v>
      </c>
      <c r="B1" s="241"/>
      <c r="C1" s="241"/>
      <c r="D1" s="242"/>
      <c r="E1" s="65"/>
      <c r="K1" s="245"/>
      <c r="L1" s="246"/>
      <c r="M1" s="66"/>
    </row>
    <row r="2" spans="1:16" ht="42.75" customHeight="1">
      <c r="A2" s="137"/>
      <c r="B2" s="137"/>
      <c r="C2" s="137"/>
      <c r="D2" s="137"/>
      <c r="E2" s="138"/>
      <c r="F2" s="211" t="s">
        <v>1831</v>
      </c>
      <c r="G2" s="212"/>
      <c r="H2" s="212"/>
      <c r="I2" s="212"/>
      <c r="J2" s="212"/>
      <c r="K2" s="139"/>
      <c r="L2" s="140"/>
      <c r="M2" s="140"/>
      <c r="N2" s="141"/>
      <c r="O2" s="141"/>
      <c r="P2" s="141"/>
    </row>
    <row r="3" spans="1:16" ht="42.75" customHeight="1" thickBot="1">
      <c r="A3" s="180">
        <v>2019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 t="s">
        <v>906</v>
      </c>
      <c r="M3" s="218">
        <v>43503</v>
      </c>
      <c r="N3" s="218"/>
      <c r="O3" s="218"/>
      <c r="P3" s="218"/>
    </row>
    <row r="4" spans="1:16" ht="42.75" customHeight="1">
      <c r="A4" s="234" t="s">
        <v>895</v>
      </c>
      <c r="B4" s="235"/>
      <c r="C4" s="194">
        <v>43526</v>
      </c>
      <c r="D4" s="195"/>
      <c r="E4" s="195"/>
      <c r="F4" s="196"/>
      <c r="G4" s="136" t="s">
        <v>1306</v>
      </c>
      <c r="H4" s="192" t="s">
        <v>896</v>
      </c>
      <c r="I4" s="193"/>
      <c r="J4" s="190">
        <f>IF(C4-3&lt;0,"",C4-3)</f>
        <v>43523</v>
      </c>
      <c r="K4" s="191"/>
      <c r="L4" s="159" t="s">
        <v>1903</v>
      </c>
      <c r="M4" s="124" t="s">
        <v>1858</v>
      </c>
      <c r="N4" s="247">
        <f>IF(C4-1&lt;0,"",C4-1)</f>
        <v>43525</v>
      </c>
      <c r="O4" s="248"/>
      <c r="P4" s="160" t="s">
        <v>897</v>
      </c>
    </row>
    <row r="5" spans="1:18" ht="42.75" customHeight="1">
      <c r="A5" s="230" t="s">
        <v>1655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R5" s="131"/>
    </row>
    <row r="6" spans="1:16" ht="42.75" customHeight="1">
      <c r="A6" s="230" t="s">
        <v>904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7" spans="1:16" ht="42.75" customHeight="1">
      <c r="A7" s="230" t="s">
        <v>905</v>
      </c>
      <c r="B7" s="231"/>
      <c r="C7" s="217"/>
      <c r="D7" s="217"/>
      <c r="E7" s="217"/>
      <c r="F7" s="217"/>
      <c r="G7" s="217"/>
      <c r="H7" s="217"/>
      <c r="I7" s="217"/>
      <c r="J7" s="214" t="s">
        <v>1827</v>
      </c>
      <c r="K7" s="214"/>
      <c r="L7" s="243"/>
      <c r="M7" s="243"/>
      <c r="N7" s="243"/>
      <c r="O7" s="243"/>
      <c r="P7" s="244"/>
    </row>
    <row r="8" spans="1:16" ht="42.75" customHeight="1">
      <c r="A8" s="230" t="s">
        <v>1823</v>
      </c>
      <c r="B8" s="231"/>
      <c r="C8" s="213">
        <f>'集計表'!N102</f>
        <v>0</v>
      </c>
      <c r="D8" s="213"/>
      <c r="E8" s="213"/>
      <c r="F8" s="213"/>
      <c r="G8" s="213"/>
      <c r="H8" s="213"/>
      <c r="I8" s="213"/>
      <c r="J8" s="214" t="s">
        <v>1822</v>
      </c>
      <c r="K8" s="214"/>
      <c r="L8" s="215"/>
      <c r="M8" s="215"/>
      <c r="N8" s="215"/>
      <c r="O8" s="215"/>
      <c r="P8" s="216"/>
    </row>
    <row r="9" spans="1:16" ht="42.75" customHeight="1">
      <c r="A9" s="198" t="s">
        <v>1825</v>
      </c>
      <c r="B9" s="199"/>
      <c r="C9" s="202" t="s">
        <v>1828</v>
      </c>
      <c r="D9" s="203"/>
      <c r="E9" s="206">
        <f>ROUNDDOWN(L7*C8,0)</f>
        <v>0</v>
      </c>
      <c r="F9" s="207"/>
      <c r="G9" s="207"/>
      <c r="H9" s="207"/>
      <c r="I9" s="208"/>
      <c r="J9" s="209" t="s">
        <v>1829</v>
      </c>
      <c r="K9" s="210"/>
      <c r="L9" s="206">
        <f>ROUNDDOWN(E9*8%,0)</f>
        <v>0</v>
      </c>
      <c r="M9" s="207"/>
      <c r="N9" s="207"/>
      <c r="O9" s="207"/>
      <c r="P9" s="236"/>
    </row>
    <row r="10" spans="1:16" ht="42.75" customHeight="1" thickBot="1">
      <c r="A10" s="200"/>
      <c r="B10" s="201"/>
      <c r="C10" s="204" t="s">
        <v>1830</v>
      </c>
      <c r="D10" s="205"/>
      <c r="E10" s="237">
        <f>E9+L9</f>
        <v>0</v>
      </c>
      <c r="F10" s="238"/>
      <c r="G10" s="238"/>
      <c r="H10" s="238"/>
      <c r="I10" s="239"/>
      <c r="J10" s="249"/>
      <c r="K10" s="250"/>
      <c r="L10" s="251"/>
      <c r="M10" s="252"/>
      <c r="N10" s="252"/>
      <c r="O10" s="252"/>
      <c r="P10" s="253"/>
    </row>
    <row r="11" spans="1:16" ht="42.75" customHeight="1">
      <c r="A11" s="220" t="s">
        <v>1824</v>
      </c>
      <c r="B11" s="221"/>
      <c r="C11" s="256"/>
      <c r="D11" s="256"/>
      <c r="E11" s="119"/>
      <c r="F11" s="143" t="s">
        <v>898</v>
      </c>
      <c r="G11" s="119"/>
      <c r="H11" s="143" t="s">
        <v>899</v>
      </c>
      <c r="I11" s="129"/>
      <c r="J11" s="220" t="s">
        <v>900</v>
      </c>
      <c r="K11" s="221"/>
      <c r="L11" s="257"/>
      <c r="M11" s="257"/>
      <c r="N11" s="257"/>
      <c r="O11" s="257"/>
      <c r="P11" s="258"/>
    </row>
    <row r="12" spans="1:16" ht="42.75" customHeight="1">
      <c r="A12" s="220"/>
      <c r="B12" s="221"/>
      <c r="C12" s="259" t="s">
        <v>901</v>
      </c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/>
    </row>
    <row r="13" spans="1:16" ht="42.75" customHeight="1">
      <c r="A13" s="222"/>
      <c r="B13" s="223"/>
      <c r="C13" s="263"/>
      <c r="D13" s="263"/>
      <c r="E13" s="118"/>
      <c r="F13" s="144" t="s">
        <v>898</v>
      </c>
      <c r="G13" s="118"/>
      <c r="H13" s="264" t="s">
        <v>902</v>
      </c>
      <c r="I13" s="265"/>
      <c r="J13" s="188" t="s">
        <v>966</v>
      </c>
      <c r="K13" s="188"/>
      <c r="L13" s="118"/>
      <c r="M13" s="118"/>
      <c r="N13" s="118"/>
      <c r="O13" s="118"/>
      <c r="P13" s="132"/>
    </row>
    <row r="14" spans="1:16" ht="42.75" customHeight="1">
      <c r="A14" s="219" t="s">
        <v>903</v>
      </c>
      <c r="B14" s="199"/>
      <c r="C14" s="26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</row>
    <row r="15" spans="1:16" ht="42.75" customHeight="1">
      <c r="A15" s="220"/>
      <c r="B15" s="221"/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6"/>
    </row>
    <row r="16" spans="1:16" ht="42.75" customHeight="1">
      <c r="A16" s="220"/>
      <c r="B16" s="221"/>
      <c r="C16" s="22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5"/>
    </row>
    <row r="17" spans="1:16" ht="42.75" customHeight="1">
      <c r="A17" s="220"/>
      <c r="B17" s="221"/>
      <c r="C17" s="22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5"/>
    </row>
    <row r="18" spans="1:16" ht="42.75" customHeight="1">
      <c r="A18" s="222"/>
      <c r="B18" s="223"/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9"/>
    </row>
    <row r="19" spans="1:16" ht="34.5" customHeight="1">
      <c r="A19" s="197" t="s">
        <v>1833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16" ht="34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34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2:16" ht="34.5" customHeight="1">
      <c r="B22" s="135"/>
      <c r="C22" s="135"/>
      <c r="D22" s="135"/>
      <c r="E22" s="135"/>
      <c r="F22" s="135"/>
      <c r="G22" s="135"/>
      <c r="H22" s="135"/>
      <c r="I22" s="135"/>
      <c r="K22" s="189" t="s">
        <v>1832</v>
      </c>
      <c r="L22" s="189"/>
      <c r="M22" s="189"/>
      <c r="N22" s="189"/>
      <c r="O22" s="189"/>
      <c r="P22" s="189"/>
    </row>
  </sheetData>
  <sheetProtection password="CC79" sheet="1"/>
  <mergeCells count="47"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J9:K9"/>
    <mergeCell ref="F2:J2"/>
    <mergeCell ref="C8:I8"/>
    <mergeCell ref="J8:K8"/>
    <mergeCell ref="L8:P8"/>
    <mergeCell ref="C7:I7"/>
    <mergeCell ref="M3:P3"/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E37" sqref="E37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597" t="s">
        <v>1587</v>
      </c>
      <c r="B1" s="598"/>
      <c r="C1" s="598"/>
      <c r="D1" s="648" t="s">
        <v>1426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1588</v>
      </c>
      <c r="X4" s="694">
        <f>SUM(T75)</f>
        <v>0</v>
      </c>
      <c r="Y4" s="592"/>
      <c r="Z4" s="592"/>
      <c r="AA4" s="3" t="s">
        <v>1589</v>
      </c>
    </row>
    <row r="5" spans="1:27" ht="12.75" customHeight="1">
      <c r="A5" s="20"/>
      <c r="B5" s="631" t="s">
        <v>1590</v>
      </c>
      <c r="C5" s="615"/>
      <c r="D5" s="632"/>
      <c r="E5" s="103" t="s">
        <v>23</v>
      </c>
      <c r="F5" s="101" t="s">
        <v>24</v>
      </c>
      <c r="G5" s="614" t="s">
        <v>834</v>
      </c>
      <c r="H5" s="615"/>
      <c r="I5" s="615"/>
      <c r="J5" s="615"/>
      <c r="K5" s="615"/>
      <c r="L5" s="615"/>
      <c r="M5" s="616"/>
      <c r="O5" s="21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532</v>
      </c>
      <c r="B6" s="621" t="s">
        <v>1591</v>
      </c>
      <c r="C6" s="622"/>
      <c r="D6" s="623"/>
      <c r="E6" s="85">
        <v>440</v>
      </c>
      <c r="F6" s="85"/>
      <c r="G6" s="586" t="s">
        <v>533</v>
      </c>
      <c r="H6" s="587"/>
      <c r="I6" s="587"/>
      <c r="J6" s="587"/>
      <c r="K6" s="587"/>
      <c r="L6" s="587"/>
      <c r="M6" s="588"/>
      <c r="N6" s="120"/>
      <c r="O6" s="611" t="s">
        <v>3</v>
      </c>
      <c r="P6" s="621" t="s">
        <v>1592</v>
      </c>
      <c r="Q6" s="622"/>
      <c r="R6" s="623"/>
      <c r="S6" s="85">
        <v>570</v>
      </c>
      <c r="T6" s="85"/>
      <c r="U6" s="639" t="s">
        <v>1593</v>
      </c>
      <c r="V6" s="640"/>
      <c r="W6" s="640"/>
      <c r="X6" s="640"/>
      <c r="Y6" s="640"/>
      <c r="Z6" s="640"/>
      <c r="AA6" s="641"/>
    </row>
    <row r="7" spans="1:27" ht="12.75" customHeight="1">
      <c r="A7" s="612"/>
      <c r="B7" s="583" t="s">
        <v>1594</v>
      </c>
      <c r="C7" s="584"/>
      <c r="D7" s="585"/>
      <c r="E7" s="77">
        <v>640</v>
      </c>
      <c r="F7" s="77"/>
      <c r="G7" s="579" t="s">
        <v>534</v>
      </c>
      <c r="H7" s="580"/>
      <c r="I7" s="580"/>
      <c r="J7" s="580"/>
      <c r="K7" s="580"/>
      <c r="L7" s="580"/>
      <c r="M7" s="581"/>
      <c r="N7" s="120"/>
      <c r="O7" s="612"/>
      <c r="P7" s="583" t="s">
        <v>1595</v>
      </c>
      <c r="Q7" s="584"/>
      <c r="R7" s="585"/>
      <c r="S7" s="77">
        <v>700</v>
      </c>
      <c r="T7" s="77"/>
      <c r="U7" s="579" t="s">
        <v>535</v>
      </c>
      <c r="V7" s="580"/>
      <c r="W7" s="580"/>
      <c r="X7" s="580"/>
      <c r="Y7" s="580"/>
      <c r="Z7" s="580"/>
      <c r="AA7" s="581"/>
    </row>
    <row r="8" spans="1:27" ht="12.75" customHeight="1">
      <c r="A8" s="612"/>
      <c r="B8" s="583" t="s">
        <v>1596</v>
      </c>
      <c r="C8" s="584"/>
      <c r="D8" s="585"/>
      <c r="E8" s="77">
        <v>490</v>
      </c>
      <c r="F8" s="77"/>
      <c r="G8" s="579" t="s">
        <v>536</v>
      </c>
      <c r="H8" s="580"/>
      <c r="I8" s="580"/>
      <c r="J8" s="580"/>
      <c r="K8" s="580"/>
      <c r="L8" s="580"/>
      <c r="M8" s="581"/>
      <c r="N8" s="120"/>
      <c r="O8" s="612"/>
      <c r="P8" s="583" t="s">
        <v>1597</v>
      </c>
      <c r="Q8" s="584"/>
      <c r="R8" s="585"/>
      <c r="S8" s="77">
        <v>700</v>
      </c>
      <c r="T8" s="77"/>
      <c r="U8" s="579" t="s">
        <v>537</v>
      </c>
      <c r="V8" s="580"/>
      <c r="W8" s="580"/>
      <c r="X8" s="580"/>
      <c r="Y8" s="580"/>
      <c r="Z8" s="580"/>
      <c r="AA8" s="581"/>
    </row>
    <row r="9" spans="1:27" ht="12.75" customHeight="1">
      <c r="A9" s="612"/>
      <c r="B9" s="583" t="s">
        <v>538</v>
      </c>
      <c r="C9" s="584"/>
      <c r="D9" s="585"/>
      <c r="E9" s="77">
        <v>500</v>
      </c>
      <c r="F9" s="77"/>
      <c r="G9" s="579" t="s">
        <v>539</v>
      </c>
      <c r="H9" s="580"/>
      <c r="I9" s="580"/>
      <c r="J9" s="580"/>
      <c r="K9" s="580"/>
      <c r="L9" s="580"/>
      <c r="M9" s="581"/>
      <c r="N9" s="120"/>
      <c r="O9" s="612"/>
      <c r="P9" s="583" t="s">
        <v>540</v>
      </c>
      <c r="Q9" s="584"/>
      <c r="R9" s="585"/>
      <c r="S9" s="77">
        <v>430</v>
      </c>
      <c r="T9" s="77"/>
      <c r="U9" s="579" t="s">
        <v>963</v>
      </c>
      <c r="V9" s="580"/>
      <c r="W9" s="580"/>
      <c r="X9" s="580"/>
      <c r="Y9" s="580"/>
      <c r="Z9" s="580"/>
      <c r="AA9" s="581"/>
    </row>
    <row r="10" spans="1:27" ht="12.75" customHeight="1">
      <c r="A10" s="612"/>
      <c r="B10" s="583" t="s">
        <v>541</v>
      </c>
      <c r="C10" s="584"/>
      <c r="D10" s="585"/>
      <c r="E10" s="77">
        <v>360</v>
      </c>
      <c r="F10" s="77"/>
      <c r="G10" s="579" t="s">
        <v>542</v>
      </c>
      <c r="H10" s="580"/>
      <c r="I10" s="580"/>
      <c r="J10" s="580"/>
      <c r="K10" s="580"/>
      <c r="L10" s="580"/>
      <c r="M10" s="581"/>
      <c r="N10" s="120"/>
      <c r="O10" s="612"/>
      <c r="P10" s="583" t="s">
        <v>543</v>
      </c>
      <c r="Q10" s="584"/>
      <c r="R10" s="585"/>
      <c r="S10" s="77">
        <v>700</v>
      </c>
      <c r="T10" s="77"/>
      <c r="U10" s="579" t="s">
        <v>544</v>
      </c>
      <c r="V10" s="580"/>
      <c r="W10" s="580"/>
      <c r="X10" s="580"/>
      <c r="Y10" s="580"/>
      <c r="Z10" s="580"/>
      <c r="AA10" s="581"/>
    </row>
    <row r="11" spans="1:27" ht="12.75" customHeight="1">
      <c r="A11" s="612"/>
      <c r="B11" s="583" t="s">
        <v>545</v>
      </c>
      <c r="C11" s="584"/>
      <c r="D11" s="585"/>
      <c r="E11" s="77">
        <v>470</v>
      </c>
      <c r="F11" s="77"/>
      <c r="G11" s="579" t="s">
        <v>546</v>
      </c>
      <c r="H11" s="580"/>
      <c r="I11" s="580"/>
      <c r="J11" s="580"/>
      <c r="K11" s="580"/>
      <c r="L11" s="580"/>
      <c r="M11" s="581"/>
      <c r="N11" s="120"/>
      <c r="O11" s="612"/>
      <c r="P11" s="583" t="s">
        <v>547</v>
      </c>
      <c r="Q11" s="584"/>
      <c r="R11" s="585"/>
      <c r="S11" s="77">
        <v>430</v>
      </c>
      <c r="T11" s="77"/>
      <c r="U11" s="579" t="s">
        <v>548</v>
      </c>
      <c r="V11" s="580"/>
      <c r="W11" s="580"/>
      <c r="X11" s="580"/>
      <c r="Y11" s="580"/>
      <c r="Z11" s="580"/>
      <c r="AA11" s="581"/>
    </row>
    <row r="12" spans="1:27" ht="12.75" customHeight="1">
      <c r="A12" s="612"/>
      <c r="B12" s="583" t="s">
        <v>549</v>
      </c>
      <c r="C12" s="584"/>
      <c r="D12" s="585"/>
      <c r="E12" s="77">
        <v>660</v>
      </c>
      <c r="F12" s="77"/>
      <c r="G12" s="579" t="s">
        <v>550</v>
      </c>
      <c r="H12" s="580"/>
      <c r="I12" s="580"/>
      <c r="J12" s="580"/>
      <c r="K12" s="580"/>
      <c r="L12" s="580"/>
      <c r="M12" s="581"/>
      <c r="N12" s="120"/>
      <c r="O12" s="612"/>
      <c r="P12" s="583" t="s">
        <v>551</v>
      </c>
      <c r="Q12" s="584"/>
      <c r="R12" s="585"/>
      <c r="S12" s="77">
        <v>570</v>
      </c>
      <c r="T12" s="77"/>
      <c r="U12" s="579" t="s">
        <v>552</v>
      </c>
      <c r="V12" s="580"/>
      <c r="W12" s="580"/>
      <c r="X12" s="580"/>
      <c r="Y12" s="580"/>
      <c r="Z12" s="580"/>
      <c r="AA12" s="581"/>
    </row>
    <row r="13" spans="1:27" ht="12.75" customHeight="1">
      <c r="A13" s="612"/>
      <c r="B13" s="583" t="s">
        <v>553</v>
      </c>
      <c r="C13" s="584"/>
      <c r="D13" s="585"/>
      <c r="E13" s="77">
        <v>550</v>
      </c>
      <c r="F13" s="77"/>
      <c r="G13" s="579" t="s">
        <v>554</v>
      </c>
      <c r="H13" s="580"/>
      <c r="I13" s="580"/>
      <c r="J13" s="580"/>
      <c r="K13" s="580"/>
      <c r="L13" s="580"/>
      <c r="M13" s="581"/>
      <c r="N13" s="120"/>
      <c r="O13" s="612"/>
      <c r="P13" s="583" t="s">
        <v>555</v>
      </c>
      <c r="Q13" s="584"/>
      <c r="R13" s="585"/>
      <c r="S13" s="77">
        <v>600</v>
      </c>
      <c r="T13" s="77"/>
      <c r="U13" s="579" t="s">
        <v>556</v>
      </c>
      <c r="V13" s="580"/>
      <c r="W13" s="580"/>
      <c r="X13" s="580"/>
      <c r="Y13" s="580"/>
      <c r="Z13" s="580"/>
      <c r="AA13" s="581"/>
    </row>
    <row r="14" spans="1:27" ht="12.75" customHeight="1">
      <c r="A14" s="612"/>
      <c r="B14" s="583" t="s">
        <v>557</v>
      </c>
      <c r="C14" s="584"/>
      <c r="D14" s="585"/>
      <c r="E14" s="77">
        <v>330</v>
      </c>
      <c r="F14" s="77"/>
      <c r="G14" s="579" t="s">
        <v>558</v>
      </c>
      <c r="H14" s="580"/>
      <c r="I14" s="580"/>
      <c r="J14" s="580"/>
      <c r="K14" s="580"/>
      <c r="L14" s="580"/>
      <c r="M14" s="581"/>
      <c r="N14" s="120"/>
      <c r="O14" s="612"/>
      <c r="P14" s="583" t="s">
        <v>559</v>
      </c>
      <c r="Q14" s="584"/>
      <c r="R14" s="585"/>
      <c r="S14" s="77">
        <v>800</v>
      </c>
      <c r="T14" s="77"/>
      <c r="U14" s="579" t="s">
        <v>560</v>
      </c>
      <c r="V14" s="580"/>
      <c r="W14" s="580"/>
      <c r="X14" s="580"/>
      <c r="Y14" s="580"/>
      <c r="Z14" s="580"/>
      <c r="AA14" s="581"/>
    </row>
    <row r="15" spans="1:27" ht="12.75" customHeight="1">
      <c r="A15" s="612"/>
      <c r="B15" s="583" t="s">
        <v>561</v>
      </c>
      <c r="C15" s="584"/>
      <c r="D15" s="585"/>
      <c r="E15" s="77">
        <v>710</v>
      </c>
      <c r="F15" s="77"/>
      <c r="G15" s="579" t="s">
        <v>562</v>
      </c>
      <c r="H15" s="580"/>
      <c r="I15" s="580"/>
      <c r="J15" s="580"/>
      <c r="K15" s="580"/>
      <c r="L15" s="580"/>
      <c r="M15" s="581"/>
      <c r="N15" s="120"/>
      <c r="O15" s="612"/>
      <c r="P15" s="583" t="s">
        <v>563</v>
      </c>
      <c r="Q15" s="584"/>
      <c r="R15" s="585"/>
      <c r="S15" s="77">
        <v>380</v>
      </c>
      <c r="T15" s="77"/>
      <c r="U15" s="579" t="s">
        <v>564</v>
      </c>
      <c r="V15" s="580"/>
      <c r="W15" s="580"/>
      <c r="X15" s="580"/>
      <c r="Y15" s="580"/>
      <c r="Z15" s="580"/>
      <c r="AA15" s="581"/>
    </row>
    <row r="16" spans="1:27" ht="12.75" customHeight="1">
      <c r="A16" s="612"/>
      <c r="B16" s="583" t="s">
        <v>565</v>
      </c>
      <c r="C16" s="584"/>
      <c r="D16" s="585"/>
      <c r="E16" s="77">
        <v>440</v>
      </c>
      <c r="F16" s="77"/>
      <c r="G16" s="579" t="s">
        <v>893</v>
      </c>
      <c r="H16" s="580"/>
      <c r="I16" s="580"/>
      <c r="J16" s="580"/>
      <c r="K16" s="580"/>
      <c r="L16" s="580"/>
      <c r="M16" s="581"/>
      <c r="N16" s="120"/>
      <c r="O16" s="612"/>
      <c r="P16" s="672" t="s">
        <v>566</v>
      </c>
      <c r="Q16" s="673"/>
      <c r="R16" s="674"/>
      <c r="S16" s="77">
        <v>400</v>
      </c>
      <c r="T16" s="77"/>
      <c r="U16" s="676" t="s">
        <v>567</v>
      </c>
      <c r="V16" s="677"/>
      <c r="W16" s="677"/>
      <c r="X16" s="677"/>
      <c r="Y16" s="677"/>
      <c r="Z16" s="677"/>
      <c r="AA16" s="678"/>
    </row>
    <row r="17" spans="1:27" ht="12.75" customHeight="1">
      <c r="A17" s="612"/>
      <c r="B17" s="583" t="s">
        <v>907</v>
      </c>
      <c r="C17" s="584"/>
      <c r="D17" s="585"/>
      <c r="E17" s="77">
        <v>480</v>
      </c>
      <c r="F17" s="77"/>
      <c r="G17" s="676" t="s">
        <v>1016</v>
      </c>
      <c r="H17" s="677"/>
      <c r="I17" s="677"/>
      <c r="J17" s="677"/>
      <c r="K17" s="677"/>
      <c r="L17" s="677"/>
      <c r="M17" s="678"/>
      <c r="N17" s="120"/>
      <c r="O17" s="612"/>
      <c r="P17" s="704"/>
      <c r="Q17" s="705"/>
      <c r="R17" s="706"/>
      <c r="S17" s="80"/>
      <c r="T17" s="80"/>
      <c r="U17" s="472"/>
      <c r="V17" s="473"/>
      <c r="W17" s="473"/>
      <c r="X17" s="473"/>
      <c r="Y17" s="473"/>
      <c r="Z17" s="473"/>
      <c r="AA17" s="590"/>
    </row>
    <row r="18" spans="1:27" ht="12.75" customHeight="1">
      <c r="A18" s="612"/>
      <c r="B18" s="67" t="s">
        <v>908</v>
      </c>
      <c r="C18" s="25"/>
      <c r="D18" s="68"/>
      <c r="E18" s="78">
        <v>620</v>
      </c>
      <c r="F18" s="78"/>
      <c r="G18" s="787" t="s">
        <v>1017</v>
      </c>
      <c r="H18" s="788"/>
      <c r="I18" s="788"/>
      <c r="J18" s="788"/>
      <c r="K18" s="788"/>
      <c r="L18" s="788"/>
      <c r="M18" s="789"/>
      <c r="N18" s="120"/>
      <c r="O18" s="613"/>
      <c r="P18" s="582" t="s">
        <v>32</v>
      </c>
      <c r="Q18" s="476"/>
      <c r="R18" s="477"/>
      <c r="S18" s="86">
        <f>SUM(S6:S17)</f>
        <v>6280</v>
      </c>
      <c r="T18" s="86">
        <f>SUM(T6:T17)</f>
        <v>0</v>
      </c>
      <c r="U18" s="786"/>
      <c r="V18" s="696"/>
      <c r="W18" s="696"/>
      <c r="X18" s="696"/>
      <c r="Y18" s="696"/>
      <c r="Z18" s="696"/>
      <c r="AA18" s="697"/>
    </row>
    <row r="19" spans="1:27" ht="12.75" customHeight="1">
      <c r="A19" s="613"/>
      <c r="B19" s="582" t="s">
        <v>32</v>
      </c>
      <c r="C19" s="476"/>
      <c r="D19" s="660"/>
      <c r="E19" s="95">
        <f>SUM(E6:E18)</f>
        <v>6690</v>
      </c>
      <c r="F19" s="95">
        <f>SUM(F6:F18)</f>
        <v>0</v>
      </c>
      <c r="G19" s="591"/>
      <c r="H19" s="592"/>
      <c r="I19" s="592"/>
      <c r="J19" s="592"/>
      <c r="K19" s="592"/>
      <c r="L19" s="592"/>
      <c r="M19" s="593"/>
      <c r="N19" s="120"/>
      <c r="O19" s="611" t="s">
        <v>568</v>
      </c>
      <c r="P19" s="621" t="s">
        <v>1598</v>
      </c>
      <c r="Q19" s="622"/>
      <c r="R19" s="623"/>
      <c r="S19" s="85">
        <v>500</v>
      </c>
      <c r="T19" s="85"/>
      <c r="U19" s="586" t="s">
        <v>569</v>
      </c>
      <c r="V19" s="587"/>
      <c r="W19" s="587"/>
      <c r="X19" s="587"/>
      <c r="Y19" s="587"/>
      <c r="Z19" s="587"/>
      <c r="AA19" s="588"/>
    </row>
    <row r="20" spans="1:27" ht="12.75" customHeight="1">
      <c r="A20" s="611" t="s">
        <v>570</v>
      </c>
      <c r="B20" s="621" t="s">
        <v>1599</v>
      </c>
      <c r="C20" s="622"/>
      <c r="D20" s="623"/>
      <c r="E20" s="85">
        <v>440</v>
      </c>
      <c r="F20" s="85"/>
      <c r="G20" s="586" t="s">
        <v>571</v>
      </c>
      <c r="H20" s="587"/>
      <c r="I20" s="587"/>
      <c r="J20" s="587"/>
      <c r="K20" s="587"/>
      <c r="L20" s="587"/>
      <c r="M20" s="588"/>
      <c r="N20" s="120"/>
      <c r="O20" s="612"/>
      <c r="P20" s="583" t="s">
        <v>1600</v>
      </c>
      <c r="Q20" s="584"/>
      <c r="R20" s="585"/>
      <c r="S20" s="77">
        <v>490</v>
      </c>
      <c r="T20" s="77"/>
      <c r="U20" s="579" t="s">
        <v>572</v>
      </c>
      <c r="V20" s="580"/>
      <c r="W20" s="580"/>
      <c r="X20" s="580"/>
      <c r="Y20" s="580"/>
      <c r="Z20" s="580"/>
      <c r="AA20" s="581"/>
    </row>
    <row r="21" spans="1:27" ht="12.75" customHeight="1">
      <c r="A21" s="612"/>
      <c r="B21" s="583" t="s">
        <v>1601</v>
      </c>
      <c r="C21" s="584"/>
      <c r="D21" s="585"/>
      <c r="E21" s="77">
        <v>640</v>
      </c>
      <c r="F21" s="77"/>
      <c r="G21" s="579" t="s">
        <v>573</v>
      </c>
      <c r="H21" s="580"/>
      <c r="I21" s="580"/>
      <c r="J21" s="580"/>
      <c r="K21" s="580"/>
      <c r="L21" s="580"/>
      <c r="M21" s="581"/>
      <c r="N21" s="120"/>
      <c r="O21" s="612"/>
      <c r="P21" s="583" t="s">
        <v>1602</v>
      </c>
      <c r="Q21" s="584"/>
      <c r="R21" s="585"/>
      <c r="S21" s="77">
        <v>950</v>
      </c>
      <c r="T21" s="77"/>
      <c r="U21" s="579" t="s">
        <v>574</v>
      </c>
      <c r="V21" s="580"/>
      <c r="W21" s="580"/>
      <c r="X21" s="580"/>
      <c r="Y21" s="580"/>
      <c r="Z21" s="580"/>
      <c r="AA21" s="581"/>
    </row>
    <row r="22" spans="1:27" ht="12.75" customHeight="1">
      <c r="A22" s="612"/>
      <c r="B22" s="583" t="s">
        <v>1603</v>
      </c>
      <c r="C22" s="584"/>
      <c r="D22" s="585"/>
      <c r="E22" s="77">
        <v>860</v>
      </c>
      <c r="F22" s="77"/>
      <c r="G22" s="579" t="s">
        <v>575</v>
      </c>
      <c r="H22" s="580"/>
      <c r="I22" s="580"/>
      <c r="J22" s="580"/>
      <c r="K22" s="580"/>
      <c r="L22" s="580"/>
      <c r="M22" s="581"/>
      <c r="N22" s="120"/>
      <c r="O22" s="612"/>
      <c r="P22" s="583" t="s">
        <v>576</v>
      </c>
      <c r="Q22" s="584"/>
      <c r="R22" s="585"/>
      <c r="S22" s="77">
        <v>350</v>
      </c>
      <c r="T22" s="77"/>
      <c r="U22" s="579" t="s">
        <v>577</v>
      </c>
      <c r="V22" s="580"/>
      <c r="W22" s="580"/>
      <c r="X22" s="580"/>
      <c r="Y22" s="580"/>
      <c r="Z22" s="580"/>
      <c r="AA22" s="581"/>
    </row>
    <row r="23" spans="1:27" ht="12.75" customHeight="1">
      <c r="A23" s="612"/>
      <c r="B23" s="583" t="s">
        <v>578</v>
      </c>
      <c r="C23" s="584"/>
      <c r="D23" s="585"/>
      <c r="E23" s="77">
        <v>1030</v>
      </c>
      <c r="F23" s="77"/>
      <c r="G23" s="579" t="s">
        <v>579</v>
      </c>
      <c r="H23" s="580"/>
      <c r="I23" s="580"/>
      <c r="J23" s="580"/>
      <c r="K23" s="580"/>
      <c r="L23" s="580"/>
      <c r="M23" s="581"/>
      <c r="N23" s="120"/>
      <c r="O23" s="612"/>
      <c r="P23" s="583" t="s">
        <v>580</v>
      </c>
      <c r="Q23" s="584"/>
      <c r="R23" s="585"/>
      <c r="S23" s="77">
        <v>370</v>
      </c>
      <c r="T23" s="77"/>
      <c r="U23" s="579" t="s">
        <v>581</v>
      </c>
      <c r="V23" s="580"/>
      <c r="W23" s="580"/>
      <c r="X23" s="580"/>
      <c r="Y23" s="580"/>
      <c r="Z23" s="580"/>
      <c r="AA23" s="581"/>
    </row>
    <row r="24" spans="1:27" ht="12.75" customHeight="1">
      <c r="A24" s="612"/>
      <c r="B24" s="583" t="s">
        <v>582</v>
      </c>
      <c r="C24" s="584"/>
      <c r="D24" s="585"/>
      <c r="E24" s="77">
        <v>600</v>
      </c>
      <c r="F24" s="77"/>
      <c r="G24" s="579" t="s">
        <v>583</v>
      </c>
      <c r="H24" s="580"/>
      <c r="I24" s="580"/>
      <c r="J24" s="580"/>
      <c r="K24" s="580"/>
      <c r="L24" s="580"/>
      <c r="M24" s="581"/>
      <c r="N24" s="120"/>
      <c r="O24" s="612"/>
      <c r="P24" s="583" t="s">
        <v>584</v>
      </c>
      <c r="Q24" s="584"/>
      <c r="R24" s="585"/>
      <c r="S24" s="77">
        <v>530</v>
      </c>
      <c r="T24" s="77"/>
      <c r="U24" s="579" t="s">
        <v>585</v>
      </c>
      <c r="V24" s="580"/>
      <c r="W24" s="580"/>
      <c r="X24" s="580"/>
      <c r="Y24" s="580"/>
      <c r="Z24" s="580"/>
      <c r="AA24" s="581"/>
    </row>
    <row r="25" spans="1:27" ht="12.75" customHeight="1">
      <c r="A25" s="612"/>
      <c r="B25" s="583" t="s">
        <v>586</v>
      </c>
      <c r="C25" s="584"/>
      <c r="D25" s="585"/>
      <c r="E25" s="77">
        <v>770</v>
      </c>
      <c r="F25" s="77"/>
      <c r="G25" s="579" t="s">
        <v>587</v>
      </c>
      <c r="H25" s="580"/>
      <c r="I25" s="580"/>
      <c r="J25" s="580"/>
      <c r="K25" s="580"/>
      <c r="L25" s="580"/>
      <c r="M25" s="581"/>
      <c r="N25" s="120"/>
      <c r="O25" s="612"/>
      <c r="P25" s="583" t="s">
        <v>588</v>
      </c>
      <c r="Q25" s="584"/>
      <c r="R25" s="585"/>
      <c r="S25" s="77">
        <v>430</v>
      </c>
      <c r="T25" s="77"/>
      <c r="U25" s="579" t="s">
        <v>589</v>
      </c>
      <c r="V25" s="580"/>
      <c r="W25" s="580"/>
      <c r="X25" s="580"/>
      <c r="Y25" s="580"/>
      <c r="Z25" s="580"/>
      <c r="AA25" s="581"/>
    </row>
    <row r="26" spans="1:27" ht="12.75" customHeight="1">
      <c r="A26" s="612"/>
      <c r="B26" s="583" t="s">
        <v>590</v>
      </c>
      <c r="C26" s="584"/>
      <c r="D26" s="585"/>
      <c r="E26" s="77">
        <v>450</v>
      </c>
      <c r="F26" s="77"/>
      <c r="G26" s="579" t="s">
        <v>591</v>
      </c>
      <c r="H26" s="580"/>
      <c r="I26" s="580"/>
      <c r="J26" s="580"/>
      <c r="K26" s="580"/>
      <c r="L26" s="580"/>
      <c r="M26" s="581"/>
      <c r="N26" s="120"/>
      <c r="O26" s="612"/>
      <c r="P26" s="583" t="s">
        <v>592</v>
      </c>
      <c r="Q26" s="584"/>
      <c r="R26" s="585"/>
      <c r="S26" s="77">
        <v>460</v>
      </c>
      <c r="T26" s="77"/>
      <c r="U26" s="579" t="s">
        <v>593</v>
      </c>
      <c r="V26" s="580"/>
      <c r="W26" s="580"/>
      <c r="X26" s="580"/>
      <c r="Y26" s="580"/>
      <c r="Z26" s="580"/>
      <c r="AA26" s="581"/>
    </row>
    <row r="27" spans="1:27" ht="12.75" customHeight="1">
      <c r="A27" s="612"/>
      <c r="B27" s="583" t="s">
        <v>594</v>
      </c>
      <c r="C27" s="584"/>
      <c r="D27" s="585"/>
      <c r="E27" s="77">
        <v>580</v>
      </c>
      <c r="F27" s="77"/>
      <c r="G27" s="579" t="s">
        <v>595</v>
      </c>
      <c r="H27" s="580"/>
      <c r="I27" s="580"/>
      <c r="J27" s="580"/>
      <c r="K27" s="580"/>
      <c r="L27" s="580"/>
      <c r="M27" s="581"/>
      <c r="N27" s="120"/>
      <c r="O27" s="612"/>
      <c r="P27" s="583" t="s">
        <v>596</v>
      </c>
      <c r="Q27" s="584"/>
      <c r="R27" s="585"/>
      <c r="S27" s="77">
        <v>490</v>
      </c>
      <c r="T27" s="77"/>
      <c r="U27" s="579" t="s">
        <v>1604</v>
      </c>
      <c r="V27" s="580"/>
      <c r="W27" s="580"/>
      <c r="X27" s="580"/>
      <c r="Y27" s="580"/>
      <c r="Z27" s="580"/>
      <c r="AA27" s="581"/>
    </row>
    <row r="28" spans="1:27" ht="12.75" customHeight="1">
      <c r="A28" s="612"/>
      <c r="B28" s="583" t="s">
        <v>597</v>
      </c>
      <c r="C28" s="584"/>
      <c r="D28" s="585"/>
      <c r="E28" s="77">
        <v>600</v>
      </c>
      <c r="F28" s="77"/>
      <c r="G28" s="579" t="s">
        <v>598</v>
      </c>
      <c r="H28" s="580"/>
      <c r="I28" s="580"/>
      <c r="J28" s="580"/>
      <c r="K28" s="580"/>
      <c r="L28" s="580"/>
      <c r="M28" s="581"/>
      <c r="N28" s="120"/>
      <c r="O28" s="612"/>
      <c r="P28" s="583" t="s">
        <v>599</v>
      </c>
      <c r="Q28" s="584"/>
      <c r="R28" s="585"/>
      <c r="S28" s="77">
        <v>410</v>
      </c>
      <c r="T28" s="77"/>
      <c r="U28" s="579" t="s">
        <v>600</v>
      </c>
      <c r="V28" s="580"/>
      <c r="W28" s="580"/>
      <c r="X28" s="580"/>
      <c r="Y28" s="580"/>
      <c r="Z28" s="580"/>
      <c r="AA28" s="581"/>
    </row>
    <row r="29" spans="1:27" ht="12.75" customHeight="1">
      <c r="A29" s="612"/>
      <c r="B29" s="672" t="s">
        <v>909</v>
      </c>
      <c r="C29" s="673"/>
      <c r="D29" s="674"/>
      <c r="E29" s="78">
        <v>650</v>
      </c>
      <c r="F29" s="78"/>
      <c r="G29" s="472" t="s">
        <v>1018</v>
      </c>
      <c r="H29" s="473"/>
      <c r="I29" s="473"/>
      <c r="J29" s="473"/>
      <c r="K29" s="473"/>
      <c r="L29" s="473"/>
      <c r="M29" s="590"/>
      <c r="N29" s="120"/>
      <c r="O29" s="612"/>
      <c r="P29" s="583" t="s">
        <v>601</v>
      </c>
      <c r="Q29" s="584"/>
      <c r="R29" s="585"/>
      <c r="S29" s="77">
        <v>660</v>
      </c>
      <c r="T29" s="77"/>
      <c r="U29" s="579" t="s">
        <v>1605</v>
      </c>
      <c r="V29" s="580"/>
      <c r="W29" s="580"/>
      <c r="X29" s="580"/>
      <c r="Y29" s="580"/>
      <c r="Z29" s="580"/>
      <c r="AA29" s="581"/>
    </row>
    <row r="30" spans="1:27" ht="12.75" customHeight="1">
      <c r="A30" s="613"/>
      <c r="B30" s="582" t="s">
        <v>32</v>
      </c>
      <c r="C30" s="476"/>
      <c r="D30" s="477"/>
      <c r="E30" s="86">
        <f>SUM(E20:E29)</f>
        <v>6620</v>
      </c>
      <c r="F30" s="86">
        <f>SUM(F20:F29)</f>
        <v>0</v>
      </c>
      <c r="G30" s="591"/>
      <c r="H30" s="592"/>
      <c r="I30" s="592"/>
      <c r="J30" s="592"/>
      <c r="K30" s="592"/>
      <c r="L30" s="592"/>
      <c r="M30" s="593"/>
      <c r="N30" s="120"/>
      <c r="O30" s="612"/>
      <c r="P30" s="583" t="s">
        <v>602</v>
      </c>
      <c r="Q30" s="584"/>
      <c r="R30" s="585"/>
      <c r="S30" s="78">
        <v>580</v>
      </c>
      <c r="T30" s="78"/>
      <c r="U30" s="472" t="s">
        <v>603</v>
      </c>
      <c r="V30" s="473"/>
      <c r="W30" s="473"/>
      <c r="X30" s="473"/>
      <c r="Y30" s="473"/>
      <c r="Z30" s="473"/>
      <c r="AA30" s="590"/>
    </row>
    <row r="31" spans="1:27" ht="12.75" customHeight="1">
      <c r="A31" s="611" t="s">
        <v>604</v>
      </c>
      <c r="B31" s="621" t="s">
        <v>1606</v>
      </c>
      <c r="C31" s="622"/>
      <c r="D31" s="623"/>
      <c r="E31" s="85">
        <v>710</v>
      </c>
      <c r="F31" s="85"/>
      <c r="G31" s="586" t="s">
        <v>605</v>
      </c>
      <c r="H31" s="587"/>
      <c r="I31" s="587"/>
      <c r="J31" s="587"/>
      <c r="K31" s="587"/>
      <c r="L31" s="587"/>
      <c r="M31" s="588"/>
      <c r="N31" s="120"/>
      <c r="O31" s="613"/>
      <c r="P31" s="744" t="s">
        <v>849</v>
      </c>
      <c r="Q31" s="744"/>
      <c r="R31" s="745"/>
      <c r="S31" s="86">
        <f>SUM(S19:S30)</f>
        <v>6220</v>
      </c>
      <c r="T31" s="86">
        <f>SUM(T19:T30)</f>
        <v>0</v>
      </c>
      <c r="U31" s="594"/>
      <c r="V31" s="595"/>
      <c r="W31" s="595"/>
      <c r="X31" s="595"/>
      <c r="Y31" s="595"/>
      <c r="Z31" s="595"/>
      <c r="AA31" s="596"/>
    </row>
    <row r="32" spans="1:27" ht="12.75" customHeight="1">
      <c r="A32" s="612"/>
      <c r="B32" s="583" t="s">
        <v>1607</v>
      </c>
      <c r="C32" s="584"/>
      <c r="D32" s="585"/>
      <c r="E32" s="77">
        <v>590</v>
      </c>
      <c r="F32" s="77"/>
      <c r="G32" s="579" t="s">
        <v>606</v>
      </c>
      <c r="H32" s="580"/>
      <c r="I32" s="580"/>
      <c r="J32" s="580"/>
      <c r="K32" s="580"/>
      <c r="L32" s="580"/>
      <c r="M32" s="581"/>
      <c r="N32" s="120"/>
      <c r="O32" s="611" t="s">
        <v>607</v>
      </c>
      <c r="P32" s="621" t="s">
        <v>1608</v>
      </c>
      <c r="Q32" s="622"/>
      <c r="R32" s="623"/>
      <c r="S32" s="85">
        <v>420</v>
      </c>
      <c r="T32" s="85"/>
      <c r="U32" s="586" t="s">
        <v>1609</v>
      </c>
      <c r="V32" s="587"/>
      <c r="W32" s="587"/>
      <c r="X32" s="587"/>
      <c r="Y32" s="587"/>
      <c r="Z32" s="587"/>
      <c r="AA32" s="588"/>
    </row>
    <row r="33" spans="1:27" ht="12.75" customHeight="1">
      <c r="A33" s="612"/>
      <c r="B33" s="583" t="s">
        <v>1610</v>
      </c>
      <c r="C33" s="584"/>
      <c r="D33" s="585"/>
      <c r="E33" s="77">
        <v>420</v>
      </c>
      <c r="F33" s="77"/>
      <c r="G33" s="579" t="s">
        <v>608</v>
      </c>
      <c r="H33" s="580"/>
      <c r="I33" s="580"/>
      <c r="J33" s="580"/>
      <c r="K33" s="580"/>
      <c r="L33" s="580"/>
      <c r="M33" s="581"/>
      <c r="N33" s="120"/>
      <c r="O33" s="612"/>
      <c r="P33" s="583" t="s">
        <v>1611</v>
      </c>
      <c r="Q33" s="584"/>
      <c r="R33" s="585"/>
      <c r="S33" s="77">
        <v>370</v>
      </c>
      <c r="T33" s="77"/>
      <c r="U33" s="579" t="s">
        <v>1612</v>
      </c>
      <c r="V33" s="580"/>
      <c r="W33" s="580"/>
      <c r="X33" s="580"/>
      <c r="Y33" s="580"/>
      <c r="Z33" s="580"/>
      <c r="AA33" s="581"/>
    </row>
    <row r="34" spans="1:27" ht="12.75" customHeight="1">
      <c r="A34" s="612"/>
      <c r="B34" s="583" t="s">
        <v>609</v>
      </c>
      <c r="C34" s="584"/>
      <c r="D34" s="585"/>
      <c r="E34" s="77">
        <v>420</v>
      </c>
      <c r="F34" s="77"/>
      <c r="G34" s="579" t="s">
        <v>610</v>
      </c>
      <c r="H34" s="580"/>
      <c r="I34" s="580"/>
      <c r="J34" s="580"/>
      <c r="K34" s="580"/>
      <c r="L34" s="580"/>
      <c r="M34" s="581"/>
      <c r="N34" s="120"/>
      <c r="O34" s="612"/>
      <c r="P34" s="583" t="s">
        <v>1613</v>
      </c>
      <c r="Q34" s="584"/>
      <c r="R34" s="585"/>
      <c r="S34" s="77">
        <v>520</v>
      </c>
      <c r="T34" s="77"/>
      <c r="U34" s="579" t="s">
        <v>1614</v>
      </c>
      <c r="V34" s="580"/>
      <c r="W34" s="580"/>
      <c r="X34" s="580"/>
      <c r="Y34" s="580"/>
      <c r="Z34" s="580"/>
      <c r="AA34" s="581"/>
    </row>
    <row r="35" spans="1:27" ht="12.75" customHeight="1">
      <c r="A35" s="612"/>
      <c r="B35" s="583" t="s">
        <v>611</v>
      </c>
      <c r="C35" s="584"/>
      <c r="D35" s="585"/>
      <c r="E35" s="77">
        <v>390</v>
      </c>
      <c r="F35" s="77"/>
      <c r="G35" s="579" t="s">
        <v>612</v>
      </c>
      <c r="H35" s="580"/>
      <c r="I35" s="580"/>
      <c r="J35" s="580"/>
      <c r="K35" s="580"/>
      <c r="L35" s="580"/>
      <c r="M35" s="581"/>
      <c r="N35" s="120"/>
      <c r="O35" s="612"/>
      <c r="P35" s="583" t="s">
        <v>613</v>
      </c>
      <c r="Q35" s="584"/>
      <c r="R35" s="585"/>
      <c r="S35" s="77">
        <v>540</v>
      </c>
      <c r="T35" s="77"/>
      <c r="U35" s="579" t="s">
        <v>614</v>
      </c>
      <c r="V35" s="580"/>
      <c r="W35" s="580"/>
      <c r="X35" s="580"/>
      <c r="Y35" s="580"/>
      <c r="Z35" s="580"/>
      <c r="AA35" s="581"/>
    </row>
    <row r="36" spans="1:27" ht="12.75" customHeight="1">
      <c r="A36" s="612"/>
      <c r="B36" s="583" t="s">
        <v>615</v>
      </c>
      <c r="C36" s="584"/>
      <c r="D36" s="585"/>
      <c r="E36" s="77">
        <v>690</v>
      </c>
      <c r="F36" s="77"/>
      <c r="G36" s="579" t="s">
        <v>616</v>
      </c>
      <c r="H36" s="580"/>
      <c r="I36" s="580"/>
      <c r="J36" s="580"/>
      <c r="K36" s="580"/>
      <c r="L36" s="580"/>
      <c r="M36" s="581"/>
      <c r="N36" s="120"/>
      <c r="O36" s="612"/>
      <c r="P36" s="583" t="s">
        <v>617</v>
      </c>
      <c r="Q36" s="584"/>
      <c r="R36" s="585"/>
      <c r="S36" s="77">
        <v>320</v>
      </c>
      <c r="T36" s="77"/>
      <c r="U36" s="579" t="s">
        <v>1615</v>
      </c>
      <c r="V36" s="580"/>
      <c r="W36" s="580"/>
      <c r="X36" s="580"/>
      <c r="Y36" s="580"/>
      <c r="Z36" s="580"/>
      <c r="AA36" s="581"/>
    </row>
    <row r="37" spans="1:27" ht="12.75" customHeight="1">
      <c r="A37" s="612"/>
      <c r="B37" s="583" t="s">
        <v>618</v>
      </c>
      <c r="C37" s="584"/>
      <c r="D37" s="585"/>
      <c r="E37" s="77">
        <v>390</v>
      </c>
      <c r="F37" s="77"/>
      <c r="G37" s="579" t="s">
        <v>619</v>
      </c>
      <c r="H37" s="580"/>
      <c r="I37" s="580"/>
      <c r="J37" s="580"/>
      <c r="K37" s="580"/>
      <c r="L37" s="580"/>
      <c r="M37" s="581"/>
      <c r="N37" s="120"/>
      <c r="O37" s="612"/>
      <c r="P37" s="583" t="s">
        <v>620</v>
      </c>
      <c r="Q37" s="584"/>
      <c r="R37" s="585"/>
      <c r="S37" s="77">
        <v>400</v>
      </c>
      <c r="T37" s="77"/>
      <c r="U37" s="579" t="s">
        <v>621</v>
      </c>
      <c r="V37" s="580"/>
      <c r="W37" s="580"/>
      <c r="X37" s="580"/>
      <c r="Y37" s="580"/>
      <c r="Z37" s="580"/>
      <c r="AA37" s="581"/>
    </row>
    <row r="38" spans="1:27" ht="12.75" customHeight="1">
      <c r="A38" s="612"/>
      <c r="B38" s="583" t="s">
        <v>622</v>
      </c>
      <c r="C38" s="584"/>
      <c r="D38" s="585"/>
      <c r="E38" s="77">
        <v>440</v>
      </c>
      <c r="F38" s="77"/>
      <c r="G38" s="579" t="s">
        <v>623</v>
      </c>
      <c r="H38" s="580"/>
      <c r="I38" s="580"/>
      <c r="J38" s="580"/>
      <c r="K38" s="580"/>
      <c r="L38" s="580"/>
      <c r="M38" s="581"/>
      <c r="N38" s="120"/>
      <c r="O38" s="612"/>
      <c r="P38" s="583" t="s">
        <v>624</v>
      </c>
      <c r="Q38" s="584"/>
      <c r="R38" s="585"/>
      <c r="S38" s="77">
        <v>400</v>
      </c>
      <c r="T38" s="77"/>
      <c r="U38" s="579" t="s">
        <v>1616</v>
      </c>
      <c r="V38" s="580"/>
      <c r="W38" s="580"/>
      <c r="X38" s="580"/>
      <c r="Y38" s="580"/>
      <c r="Z38" s="580"/>
      <c r="AA38" s="581"/>
    </row>
    <row r="39" spans="1:27" ht="12.75" customHeight="1">
      <c r="A39" s="612"/>
      <c r="B39" s="583" t="s">
        <v>625</v>
      </c>
      <c r="C39" s="584"/>
      <c r="D39" s="585"/>
      <c r="E39" s="77">
        <v>390</v>
      </c>
      <c r="F39" s="77"/>
      <c r="G39" s="579" t="s">
        <v>626</v>
      </c>
      <c r="H39" s="580"/>
      <c r="I39" s="580"/>
      <c r="J39" s="580"/>
      <c r="K39" s="580"/>
      <c r="L39" s="580"/>
      <c r="M39" s="581"/>
      <c r="N39" s="120"/>
      <c r="O39" s="612"/>
      <c r="P39" s="583" t="s">
        <v>627</v>
      </c>
      <c r="Q39" s="584"/>
      <c r="R39" s="585"/>
      <c r="S39" s="77">
        <v>460</v>
      </c>
      <c r="T39" s="77"/>
      <c r="U39" s="579" t="s">
        <v>628</v>
      </c>
      <c r="V39" s="580"/>
      <c r="W39" s="580"/>
      <c r="X39" s="580"/>
      <c r="Y39" s="580"/>
      <c r="Z39" s="580"/>
      <c r="AA39" s="581"/>
    </row>
    <row r="40" spans="1:27" ht="12.75" customHeight="1">
      <c r="A40" s="612"/>
      <c r="B40" s="672" t="s">
        <v>629</v>
      </c>
      <c r="C40" s="673"/>
      <c r="D40" s="674"/>
      <c r="E40" s="77">
        <v>400</v>
      </c>
      <c r="F40" s="77"/>
      <c r="G40" s="676" t="s">
        <v>630</v>
      </c>
      <c r="H40" s="677"/>
      <c r="I40" s="677"/>
      <c r="J40" s="677"/>
      <c r="K40" s="677"/>
      <c r="L40" s="677"/>
      <c r="M40" s="678"/>
      <c r="N40" s="120"/>
      <c r="O40" s="612"/>
      <c r="P40" s="583" t="s">
        <v>631</v>
      </c>
      <c r="Q40" s="584"/>
      <c r="R40" s="585"/>
      <c r="S40" s="77">
        <v>430</v>
      </c>
      <c r="T40" s="77"/>
      <c r="U40" s="579" t="s">
        <v>632</v>
      </c>
      <c r="V40" s="580"/>
      <c r="W40" s="580"/>
      <c r="X40" s="580"/>
      <c r="Y40" s="580"/>
      <c r="Z40" s="580"/>
      <c r="AA40" s="581"/>
    </row>
    <row r="41" spans="1:27" ht="12.75" customHeight="1">
      <c r="A41" s="612"/>
      <c r="B41" s="583" t="s">
        <v>910</v>
      </c>
      <c r="C41" s="584"/>
      <c r="D41" s="585"/>
      <c r="E41" s="77">
        <v>410</v>
      </c>
      <c r="F41" s="77"/>
      <c r="G41" s="698" t="s">
        <v>1021</v>
      </c>
      <c r="H41" s="699"/>
      <c r="I41" s="699"/>
      <c r="J41" s="699"/>
      <c r="K41" s="699"/>
      <c r="L41" s="699"/>
      <c r="M41" s="700"/>
      <c r="N41" s="120"/>
      <c r="O41" s="612"/>
      <c r="P41" s="22" t="s">
        <v>633</v>
      </c>
      <c r="Q41" s="23"/>
      <c r="R41" s="24"/>
      <c r="S41" s="77">
        <v>630</v>
      </c>
      <c r="T41" s="77"/>
      <c r="U41" s="698" t="s">
        <v>634</v>
      </c>
      <c r="V41" s="699"/>
      <c r="W41" s="699"/>
      <c r="X41" s="699"/>
      <c r="Y41" s="699"/>
      <c r="Z41" s="699"/>
      <c r="AA41" s="700"/>
    </row>
    <row r="42" spans="1:27" ht="12.75" customHeight="1">
      <c r="A42" s="612"/>
      <c r="B42" s="633" t="s">
        <v>911</v>
      </c>
      <c r="C42" s="634"/>
      <c r="D42" s="635"/>
      <c r="E42" s="78">
        <v>380</v>
      </c>
      <c r="F42" s="78"/>
      <c r="G42" s="787" t="s">
        <v>1022</v>
      </c>
      <c r="H42" s="788"/>
      <c r="I42" s="788"/>
      <c r="J42" s="788"/>
      <c r="K42" s="788"/>
      <c r="L42" s="788"/>
      <c r="M42" s="789"/>
      <c r="N42" s="120"/>
      <c r="O42" s="612"/>
      <c r="P42" s="22" t="s">
        <v>636</v>
      </c>
      <c r="Q42" s="23"/>
      <c r="R42" s="24"/>
      <c r="S42" s="77">
        <v>530</v>
      </c>
      <c r="T42" s="77"/>
      <c r="U42" s="698" t="s">
        <v>637</v>
      </c>
      <c r="V42" s="699"/>
      <c r="W42" s="699"/>
      <c r="X42" s="699"/>
      <c r="Y42" s="699"/>
      <c r="Z42" s="699"/>
      <c r="AA42" s="700"/>
    </row>
    <row r="43" spans="1:27" ht="12.75" customHeight="1">
      <c r="A43" s="613"/>
      <c r="B43" s="582" t="s">
        <v>32</v>
      </c>
      <c r="C43" s="476"/>
      <c r="D43" s="477"/>
      <c r="E43" s="86">
        <f>SUM(E31:E42)</f>
        <v>5630</v>
      </c>
      <c r="F43" s="86">
        <f>SUM(F31:F42)</f>
        <v>0</v>
      </c>
      <c r="G43" s="591"/>
      <c r="H43" s="592"/>
      <c r="I43" s="592"/>
      <c r="J43" s="592"/>
      <c r="K43" s="592"/>
      <c r="L43" s="592"/>
      <c r="M43" s="593"/>
      <c r="N43" s="120"/>
      <c r="O43" s="612"/>
      <c r="P43" s="22" t="s">
        <v>639</v>
      </c>
      <c r="Q43" s="23"/>
      <c r="R43" s="24"/>
      <c r="S43" s="77">
        <v>470</v>
      </c>
      <c r="T43" s="77"/>
      <c r="U43" s="698" t="s">
        <v>640</v>
      </c>
      <c r="V43" s="699"/>
      <c r="W43" s="699"/>
      <c r="X43" s="699"/>
      <c r="Y43" s="699"/>
      <c r="Z43" s="699"/>
      <c r="AA43" s="700"/>
    </row>
    <row r="44" spans="1:27" ht="12.75" customHeight="1">
      <c r="A44" s="611" t="s">
        <v>1</v>
      </c>
      <c r="B44" s="621" t="s">
        <v>1617</v>
      </c>
      <c r="C44" s="622"/>
      <c r="D44" s="623"/>
      <c r="E44" s="85">
        <v>530</v>
      </c>
      <c r="F44" s="85"/>
      <c r="G44" s="586" t="s">
        <v>635</v>
      </c>
      <c r="H44" s="587"/>
      <c r="I44" s="587"/>
      <c r="J44" s="587"/>
      <c r="K44" s="587"/>
      <c r="L44" s="587"/>
      <c r="M44" s="588"/>
      <c r="N44" s="120"/>
      <c r="O44" s="612"/>
      <c r="P44" s="583" t="s">
        <v>642</v>
      </c>
      <c r="Q44" s="584"/>
      <c r="R44" s="585"/>
      <c r="S44" s="77">
        <v>360</v>
      </c>
      <c r="T44" s="77"/>
      <c r="U44" s="579" t="s">
        <v>643</v>
      </c>
      <c r="V44" s="580"/>
      <c r="W44" s="580"/>
      <c r="X44" s="580"/>
      <c r="Y44" s="580"/>
      <c r="Z44" s="580"/>
      <c r="AA44" s="581"/>
    </row>
    <row r="45" spans="1:27" ht="12.75" customHeight="1">
      <c r="A45" s="612"/>
      <c r="B45" s="583" t="s">
        <v>1618</v>
      </c>
      <c r="C45" s="584"/>
      <c r="D45" s="585"/>
      <c r="E45" s="77">
        <v>570</v>
      </c>
      <c r="F45" s="77"/>
      <c r="G45" s="579" t="s">
        <v>638</v>
      </c>
      <c r="H45" s="580"/>
      <c r="I45" s="580"/>
      <c r="J45" s="580"/>
      <c r="K45" s="580"/>
      <c r="L45" s="580"/>
      <c r="M45" s="581"/>
      <c r="N45" s="120"/>
      <c r="O45" s="612"/>
      <c r="P45" s="583" t="s">
        <v>646</v>
      </c>
      <c r="Q45" s="584"/>
      <c r="R45" s="585"/>
      <c r="S45" s="77">
        <v>540</v>
      </c>
      <c r="T45" s="77"/>
      <c r="U45" s="676" t="s">
        <v>647</v>
      </c>
      <c r="V45" s="677"/>
      <c r="W45" s="677"/>
      <c r="X45" s="677"/>
      <c r="Y45" s="677"/>
      <c r="Z45" s="677"/>
      <c r="AA45" s="678"/>
    </row>
    <row r="46" spans="1:27" ht="12.75" customHeight="1">
      <c r="A46" s="612"/>
      <c r="B46" s="583" t="s">
        <v>1619</v>
      </c>
      <c r="C46" s="584"/>
      <c r="D46" s="585"/>
      <c r="E46" s="77">
        <v>470</v>
      </c>
      <c r="F46" s="77"/>
      <c r="G46" s="579" t="s">
        <v>641</v>
      </c>
      <c r="H46" s="580"/>
      <c r="I46" s="580"/>
      <c r="J46" s="580"/>
      <c r="K46" s="580"/>
      <c r="L46" s="580"/>
      <c r="M46" s="581"/>
      <c r="N46" s="120"/>
      <c r="O46" s="612"/>
      <c r="P46" s="583"/>
      <c r="Q46" s="584"/>
      <c r="R46" s="585"/>
      <c r="S46" s="77"/>
      <c r="T46" s="77"/>
      <c r="U46" s="579"/>
      <c r="V46" s="580"/>
      <c r="W46" s="580"/>
      <c r="X46" s="580"/>
      <c r="Y46" s="580"/>
      <c r="Z46" s="580"/>
      <c r="AA46" s="581"/>
    </row>
    <row r="47" spans="1:27" ht="12.75" customHeight="1">
      <c r="A47" s="612"/>
      <c r="B47" s="583" t="s">
        <v>644</v>
      </c>
      <c r="C47" s="584"/>
      <c r="D47" s="585"/>
      <c r="E47" s="77">
        <v>380</v>
      </c>
      <c r="F47" s="77"/>
      <c r="G47" s="579" t="s">
        <v>645</v>
      </c>
      <c r="H47" s="580"/>
      <c r="I47" s="580"/>
      <c r="J47" s="580"/>
      <c r="K47" s="580"/>
      <c r="L47" s="580"/>
      <c r="M47" s="581"/>
      <c r="N47" s="120"/>
      <c r="O47" s="612"/>
      <c r="P47" s="583"/>
      <c r="Q47" s="584"/>
      <c r="R47" s="585"/>
      <c r="S47" s="78"/>
      <c r="T47" s="78"/>
      <c r="U47" s="472"/>
      <c r="V47" s="473"/>
      <c r="W47" s="473"/>
      <c r="X47" s="473"/>
      <c r="Y47" s="473"/>
      <c r="Z47" s="473"/>
      <c r="AA47" s="590"/>
    </row>
    <row r="48" spans="1:27" ht="12.75" customHeight="1">
      <c r="A48" s="612"/>
      <c r="B48" s="583" t="s">
        <v>648</v>
      </c>
      <c r="C48" s="584"/>
      <c r="D48" s="585"/>
      <c r="E48" s="77">
        <v>600</v>
      </c>
      <c r="F48" s="77"/>
      <c r="G48" s="579" t="s">
        <v>894</v>
      </c>
      <c r="H48" s="580"/>
      <c r="I48" s="580"/>
      <c r="J48" s="580"/>
      <c r="K48" s="580"/>
      <c r="L48" s="580"/>
      <c r="M48" s="581"/>
      <c r="N48" s="120"/>
      <c r="O48" s="613"/>
      <c r="P48" s="582" t="s">
        <v>32</v>
      </c>
      <c r="Q48" s="476"/>
      <c r="R48" s="477"/>
      <c r="S48" s="86">
        <f>SUM(S32:S47)</f>
        <v>6390</v>
      </c>
      <c r="T48" s="86">
        <f>SUM(T32:T47)</f>
        <v>0</v>
      </c>
      <c r="U48" s="591"/>
      <c r="V48" s="592"/>
      <c r="W48" s="592"/>
      <c r="X48" s="592"/>
      <c r="Y48" s="592"/>
      <c r="Z48" s="592"/>
      <c r="AA48" s="593"/>
    </row>
    <row r="49" spans="1:27" ht="12.75" customHeight="1">
      <c r="A49" s="612"/>
      <c r="B49" s="583" t="s">
        <v>649</v>
      </c>
      <c r="C49" s="584"/>
      <c r="D49" s="585"/>
      <c r="E49" s="77">
        <v>500</v>
      </c>
      <c r="F49" s="77"/>
      <c r="G49" s="579" t="s">
        <v>1620</v>
      </c>
      <c r="H49" s="580"/>
      <c r="I49" s="580"/>
      <c r="J49" s="580"/>
      <c r="K49" s="580"/>
      <c r="L49" s="580"/>
      <c r="M49" s="581"/>
      <c r="N49" s="120"/>
      <c r="O49" s="642" t="s">
        <v>1857</v>
      </c>
      <c r="P49" s="798" t="s">
        <v>1843</v>
      </c>
      <c r="Q49" s="799"/>
      <c r="R49" s="799"/>
      <c r="S49" s="153">
        <v>60</v>
      </c>
      <c r="T49" s="153"/>
      <c r="U49" s="586" t="s">
        <v>1850</v>
      </c>
      <c r="V49" s="587"/>
      <c r="W49" s="587"/>
      <c r="X49" s="587" t="s">
        <v>1841</v>
      </c>
      <c r="Y49" s="587"/>
      <c r="Z49" s="587"/>
      <c r="AA49" s="588"/>
    </row>
    <row r="50" spans="1:27" ht="12.75" customHeight="1">
      <c r="A50" s="612"/>
      <c r="B50" s="583" t="s">
        <v>653</v>
      </c>
      <c r="C50" s="584"/>
      <c r="D50" s="585"/>
      <c r="E50" s="77">
        <v>370</v>
      </c>
      <c r="F50" s="77"/>
      <c r="G50" s="579" t="s">
        <v>654</v>
      </c>
      <c r="H50" s="580"/>
      <c r="I50" s="580"/>
      <c r="J50" s="580"/>
      <c r="K50" s="580"/>
      <c r="L50" s="580"/>
      <c r="M50" s="581"/>
      <c r="N50" s="120"/>
      <c r="O50" s="643"/>
      <c r="P50" s="800" t="s">
        <v>1849</v>
      </c>
      <c r="Q50" s="801"/>
      <c r="R50" s="801"/>
      <c r="S50" s="154">
        <v>40</v>
      </c>
      <c r="T50" s="154"/>
      <c r="U50" s="579" t="s">
        <v>1851</v>
      </c>
      <c r="V50" s="580"/>
      <c r="W50" s="580"/>
      <c r="X50" s="580" t="s">
        <v>1842</v>
      </c>
      <c r="Y50" s="580"/>
      <c r="Z50" s="580"/>
      <c r="AA50" s="581"/>
    </row>
    <row r="51" spans="1:27" ht="12.75" customHeight="1">
      <c r="A51" s="612"/>
      <c r="B51" s="583" t="s">
        <v>657</v>
      </c>
      <c r="C51" s="584"/>
      <c r="D51" s="585"/>
      <c r="E51" s="77">
        <v>440</v>
      </c>
      <c r="F51" s="77"/>
      <c r="G51" s="579" t="s">
        <v>658</v>
      </c>
      <c r="H51" s="580"/>
      <c r="I51" s="580"/>
      <c r="J51" s="580"/>
      <c r="K51" s="580"/>
      <c r="L51" s="580"/>
      <c r="M51" s="581"/>
      <c r="N51" s="120"/>
      <c r="O51" s="643"/>
      <c r="P51" s="800" t="s">
        <v>1844</v>
      </c>
      <c r="Q51" s="801"/>
      <c r="R51" s="801"/>
      <c r="S51" s="154">
        <v>40</v>
      </c>
      <c r="T51" s="154"/>
      <c r="U51" s="579" t="s">
        <v>1852</v>
      </c>
      <c r="V51" s="580"/>
      <c r="W51" s="580"/>
      <c r="X51" s="580" t="s">
        <v>1842</v>
      </c>
      <c r="Y51" s="580"/>
      <c r="Z51" s="580"/>
      <c r="AA51" s="581"/>
    </row>
    <row r="52" spans="1:27" ht="12.75" customHeight="1">
      <c r="A52" s="612"/>
      <c r="B52" s="583" t="s">
        <v>660</v>
      </c>
      <c r="C52" s="584"/>
      <c r="D52" s="585"/>
      <c r="E52" s="77">
        <v>410</v>
      </c>
      <c r="F52" s="77"/>
      <c r="G52" s="579" t="s">
        <v>661</v>
      </c>
      <c r="H52" s="580"/>
      <c r="I52" s="580"/>
      <c r="J52" s="580"/>
      <c r="K52" s="580"/>
      <c r="L52" s="580"/>
      <c r="M52" s="581"/>
      <c r="N52" s="120"/>
      <c r="O52" s="643"/>
      <c r="P52" s="800" t="s">
        <v>1845</v>
      </c>
      <c r="Q52" s="801"/>
      <c r="R52" s="801"/>
      <c r="S52" s="154">
        <v>40</v>
      </c>
      <c r="T52" s="154"/>
      <c r="U52" s="579" t="s">
        <v>1853</v>
      </c>
      <c r="V52" s="580"/>
      <c r="W52" s="580"/>
      <c r="X52" s="580" t="s">
        <v>1842</v>
      </c>
      <c r="Y52" s="580"/>
      <c r="Z52" s="580"/>
      <c r="AA52" s="581"/>
    </row>
    <row r="53" spans="1:27" ht="12.75" customHeight="1">
      <c r="A53" s="612"/>
      <c r="B53" s="672" t="s">
        <v>664</v>
      </c>
      <c r="C53" s="673"/>
      <c r="D53" s="674"/>
      <c r="E53" s="77">
        <v>520</v>
      </c>
      <c r="F53" s="77"/>
      <c r="G53" s="676" t="s">
        <v>665</v>
      </c>
      <c r="H53" s="677"/>
      <c r="I53" s="677"/>
      <c r="J53" s="677"/>
      <c r="K53" s="677"/>
      <c r="L53" s="677"/>
      <c r="M53" s="678"/>
      <c r="N53" s="120"/>
      <c r="O53" s="643"/>
      <c r="P53" s="800" t="s">
        <v>1846</v>
      </c>
      <c r="Q53" s="801"/>
      <c r="R53" s="801"/>
      <c r="S53" s="154">
        <v>60</v>
      </c>
      <c r="T53" s="154"/>
      <c r="U53" s="579" t="s">
        <v>1854</v>
      </c>
      <c r="V53" s="580"/>
      <c r="W53" s="580"/>
      <c r="X53" s="580" t="s">
        <v>1842</v>
      </c>
      <c r="Y53" s="580"/>
      <c r="Z53" s="580"/>
      <c r="AA53" s="581"/>
    </row>
    <row r="54" spans="1:27" ht="12.75" customHeight="1">
      <c r="A54" s="612"/>
      <c r="B54" s="583" t="s">
        <v>912</v>
      </c>
      <c r="C54" s="584"/>
      <c r="D54" s="585"/>
      <c r="E54" s="77">
        <v>750</v>
      </c>
      <c r="F54" s="77"/>
      <c r="G54" s="698" t="s">
        <v>916</v>
      </c>
      <c r="H54" s="699"/>
      <c r="I54" s="699"/>
      <c r="J54" s="699"/>
      <c r="K54" s="699"/>
      <c r="L54" s="699"/>
      <c r="M54" s="700"/>
      <c r="N54" s="120"/>
      <c r="O54" s="643"/>
      <c r="P54" s="800" t="s">
        <v>1847</v>
      </c>
      <c r="Q54" s="801"/>
      <c r="R54" s="801"/>
      <c r="S54" s="154">
        <v>30</v>
      </c>
      <c r="T54" s="154"/>
      <c r="U54" s="579" t="s">
        <v>1855</v>
      </c>
      <c r="V54" s="580"/>
      <c r="W54" s="580"/>
      <c r="X54" s="580" t="s">
        <v>1842</v>
      </c>
      <c r="Y54" s="580"/>
      <c r="Z54" s="580"/>
      <c r="AA54" s="581"/>
    </row>
    <row r="55" spans="1:27" ht="12.75" customHeight="1">
      <c r="A55" s="612"/>
      <c r="B55" s="583" t="s">
        <v>913</v>
      </c>
      <c r="C55" s="584"/>
      <c r="D55" s="585"/>
      <c r="E55" s="77">
        <v>590</v>
      </c>
      <c r="F55" s="77"/>
      <c r="G55" s="698" t="s">
        <v>1023</v>
      </c>
      <c r="H55" s="699"/>
      <c r="I55" s="699"/>
      <c r="J55" s="699"/>
      <c r="K55" s="699"/>
      <c r="L55" s="699"/>
      <c r="M55" s="700"/>
      <c r="N55" s="120"/>
      <c r="O55" s="643"/>
      <c r="P55" s="800" t="s">
        <v>1848</v>
      </c>
      <c r="Q55" s="801"/>
      <c r="R55" s="801"/>
      <c r="S55" s="154">
        <v>30</v>
      </c>
      <c r="T55" s="154"/>
      <c r="U55" s="579" t="s">
        <v>1856</v>
      </c>
      <c r="V55" s="580"/>
      <c r="W55" s="580"/>
      <c r="X55" s="580" t="s">
        <v>1842</v>
      </c>
      <c r="Y55" s="580"/>
      <c r="Z55" s="580"/>
      <c r="AA55" s="581"/>
    </row>
    <row r="56" spans="1:27" ht="12.75" customHeight="1">
      <c r="A56" s="612"/>
      <c r="B56" s="583" t="s">
        <v>914</v>
      </c>
      <c r="C56" s="584"/>
      <c r="D56" s="585"/>
      <c r="E56" s="77">
        <v>360</v>
      </c>
      <c r="F56" s="77"/>
      <c r="G56" s="698" t="s">
        <v>1019</v>
      </c>
      <c r="H56" s="699"/>
      <c r="I56" s="699"/>
      <c r="J56" s="699"/>
      <c r="K56" s="699"/>
      <c r="L56" s="699"/>
      <c r="M56" s="700"/>
      <c r="N56" s="120"/>
      <c r="O56" s="643"/>
      <c r="P56" s="802"/>
      <c r="Q56" s="803"/>
      <c r="R56" s="803"/>
      <c r="S56" s="123"/>
      <c r="T56" s="123"/>
      <c r="U56" s="338"/>
      <c r="V56" s="804"/>
      <c r="W56" s="804"/>
      <c r="X56" s="804"/>
      <c r="Y56" s="804"/>
      <c r="Z56" s="804"/>
      <c r="AA56" s="805"/>
    </row>
    <row r="57" spans="1:27" ht="12.75" customHeight="1">
      <c r="A57" s="612"/>
      <c r="B57" s="633" t="s">
        <v>915</v>
      </c>
      <c r="C57" s="634"/>
      <c r="D57" s="635"/>
      <c r="E57" s="78">
        <v>230</v>
      </c>
      <c r="F57" s="78"/>
      <c r="G57" s="787" t="s">
        <v>1020</v>
      </c>
      <c r="H57" s="788"/>
      <c r="I57" s="788"/>
      <c r="J57" s="788"/>
      <c r="K57" s="788"/>
      <c r="L57" s="788"/>
      <c r="M57" s="789"/>
      <c r="N57" s="120"/>
      <c r="O57" s="644"/>
      <c r="P57" s="582" t="s">
        <v>32</v>
      </c>
      <c r="Q57" s="476"/>
      <c r="R57" s="660"/>
      <c r="S57" s="86">
        <f>SUM(S49:S56)</f>
        <v>300</v>
      </c>
      <c r="T57" s="86">
        <f>SUM(T49:T56)</f>
        <v>0</v>
      </c>
      <c r="U57" s="591"/>
      <c r="V57" s="592"/>
      <c r="W57" s="592"/>
      <c r="X57" s="592"/>
      <c r="Y57" s="592"/>
      <c r="Z57" s="592"/>
      <c r="AA57" s="593"/>
    </row>
    <row r="58" spans="1:27" ht="12.75" customHeight="1">
      <c r="A58" s="613"/>
      <c r="B58" s="582" t="s">
        <v>32</v>
      </c>
      <c r="C58" s="476"/>
      <c r="D58" s="660"/>
      <c r="E58" s="86">
        <f>SUM(E44:E57)</f>
        <v>6720</v>
      </c>
      <c r="F58" s="86">
        <f>SUM(F44:F57)</f>
        <v>0</v>
      </c>
      <c r="G58" s="591"/>
      <c r="H58" s="592"/>
      <c r="I58" s="592"/>
      <c r="J58" s="592"/>
      <c r="K58" s="592"/>
      <c r="L58" s="592"/>
      <c r="M58" s="593"/>
      <c r="N58" s="120"/>
      <c r="O58" s="611" t="s">
        <v>650</v>
      </c>
      <c r="P58" s="583" t="s">
        <v>651</v>
      </c>
      <c r="Q58" s="584"/>
      <c r="R58" s="585"/>
      <c r="S58" s="85">
        <v>440</v>
      </c>
      <c r="T58" s="85"/>
      <c r="U58" s="586" t="s">
        <v>652</v>
      </c>
      <c r="V58" s="587"/>
      <c r="W58" s="587"/>
      <c r="X58" s="587"/>
      <c r="Y58" s="587"/>
      <c r="Z58" s="587"/>
      <c r="AA58" s="588"/>
    </row>
    <row r="59" spans="1:27" ht="12.75" customHeight="1">
      <c r="A59" s="611" t="s">
        <v>2</v>
      </c>
      <c r="B59" s="621" t="s">
        <v>1622</v>
      </c>
      <c r="C59" s="622"/>
      <c r="D59" s="623"/>
      <c r="E59" s="85">
        <v>500</v>
      </c>
      <c r="F59" s="85"/>
      <c r="G59" s="639" t="s">
        <v>670</v>
      </c>
      <c r="H59" s="640"/>
      <c r="I59" s="640"/>
      <c r="J59" s="640"/>
      <c r="K59" s="640"/>
      <c r="L59" s="640"/>
      <c r="M59" s="641"/>
      <c r="N59" s="120"/>
      <c r="O59" s="612"/>
      <c r="P59" s="583" t="s">
        <v>655</v>
      </c>
      <c r="Q59" s="584"/>
      <c r="R59" s="585"/>
      <c r="S59" s="77">
        <v>360</v>
      </c>
      <c r="T59" s="77"/>
      <c r="U59" s="579" t="s">
        <v>656</v>
      </c>
      <c r="V59" s="580"/>
      <c r="W59" s="580"/>
      <c r="X59" s="580"/>
      <c r="Y59" s="580"/>
      <c r="Z59" s="580"/>
      <c r="AA59" s="581"/>
    </row>
    <row r="60" spans="1:27" ht="12.75" customHeight="1">
      <c r="A60" s="784"/>
      <c r="B60" s="583" t="s">
        <v>1623</v>
      </c>
      <c r="C60" s="584"/>
      <c r="D60" s="585"/>
      <c r="E60" s="77">
        <v>560</v>
      </c>
      <c r="F60" s="77"/>
      <c r="G60" s="579" t="s">
        <v>673</v>
      </c>
      <c r="H60" s="580"/>
      <c r="I60" s="580"/>
      <c r="J60" s="580"/>
      <c r="K60" s="580"/>
      <c r="L60" s="580"/>
      <c r="M60" s="581"/>
      <c r="N60" s="120"/>
      <c r="O60" s="612"/>
      <c r="P60" s="583" t="s">
        <v>659</v>
      </c>
      <c r="Q60" s="584"/>
      <c r="R60" s="585"/>
      <c r="S60" s="77">
        <v>340</v>
      </c>
      <c r="T60" s="77"/>
      <c r="U60" s="579" t="s">
        <v>1621</v>
      </c>
      <c r="V60" s="580"/>
      <c r="W60" s="580"/>
      <c r="X60" s="580"/>
      <c r="Y60" s="580"/>
      <c r="Z60" s="580"/>
      <c r="AA60" s="581"/>
    </row>
    <row r="61" spans="1:27" ht="12.75" customHeight="1">
      <c r="A61" s="784"/>
      <c r="B61" s="583" t="s">
        <v>1624</v>
      </c>
      <c r="C61" s="584"/>
      <c r="D61" s="585"/>
      <c r="E61" s="77">
        <v>560</v>
      </c>
      <c r="F61" s="77"/>
      <c r="G61" s="579" t="s">
        <v>676</v>
      </c>
      <c r="H61" s="580"/>
      <c r="I61" s="580"/>
      <c r="J61" s="580"/>
      <c r="K61" s="580"/>
      <c r="L61" s="580"/>
      <c r="M61" s="581"/>
      <c r="N61" s="120"/>
      <c r="O61" s="612"/>
      <c r="P61" s="583" t="s">
        <v>662</v>
      </c>
      <c r="Q61" s="584"/>
      <c r="R61" s="585"/>
      <c r="S61" s="77">
        <v>510</v>
      </c>
      <c r="T61" s="77"/>
      <c r="U61" s="579" t="s">
        <v>663</v>
      </c>
      <c r="V61" s="580"/>
      <c r="W61" s="580"/>
      <c r="X61" s="580"/>
      <c r="Y61" s="580"/>
      <c r="Z61" s="580"/>
      <c r="AA61" s="581"/>
    </row>
    <row r="62" spans="1:27" ht="12.75" customHeight="1">
      <c r="A62" s="784"/>
      <c r="B62" s="583" t="s">
        <v>679</v>
      </c>
      <c r="C62" s="584"/>
      <c r="D62" s="585"/>
      <c r="E62" s="77">
        <v>340</v>
      </c>
      <c r="F62" s="77"/>
      <c r="G62" s="579" t="s">
        <v>680</v>
      </c>
      <c r="H62" s="580"/>
      <c r="I62" s="580"/>
      <c r="J62" s="580"/>
      <c r="K62" s="580"/>
      <c r="L62" s="580"/>
      <c r="M62" s="581"/>
      <c r="N62" s="120"/>
      <c r="O62" s="612"/>
      <c r="P62" s="583" t="s">
        <v>666</v>
      </c>
      <c r="Q62" s="584"/>
      <c r="R62" s="585"/>
      <c r="S62" s="77">
        <v>500</v>
      </c>
      <c r="T62" s="77"/>
      <c r="U62" s="579" t="s">
        <v>667</v>
      </c>
      <c r="V62" s="580"/>
      <c r="W62" s="580"/>
      <c r="X62" s="580"/>
      <c r="Y62" s="580"/>
      <c r="Z62" s="580"/>
      <c r="AA62" s="581"/>
    </row>
    <row r="63" spans="1:27" ht="12.75" customHeight="1">
      <c r="A63" s="784"/>
      <c r="B63" s="583" t="s">
        <v>683</v>
      </c>
      <c r="C63" s="584"/>
      <c r="D63" s="585"/>
      <c r="E63" s="77">
        <v>440</v>
      </c>
      <c r="F63" s="77"/>
      <c r="G63" s="579" t="s">
        <v>684</v>
      </c>
      <c r="H63" s="580"/>
      <c r="I63" s="580"/>
      <c r="J63" s="580"/>
      <c r="K63" s="580"/>
      <c r="L63" s="580"/>
      <c r="M63" s="581"/>
      <c r="N63" s="120"/>
      <c r="O63" s="612"/>
      <c r="P63" s="22" t="s">
        <v>668</v>
      </c>
      <c r="Q63" s="23"/>
      <c r="R63" s="24"/>
      <c r="S63" s="77">
        <v>480</v>
      </c>
      <c r="T63" s="77"/>
      <c r="U63" s="698" t="s">
        <v>669</v>
      </c>
      <c r="V63" s="699"/>
      <c r="W63" s="699"/>
      <c r="X63" s="699"/>
      <c r="Y63" s="699"/>
      <c r="Z63" s="699"/>
      <c r="AA63" s="700"/>
    </row>
    <row r="64" spans="1:27" ht="12.75" customHeight="1">
      <c r="A64" s="784"/>
      <c r="B64" s="583" t="s">
        <v>687</v>
      </c>
      <c r="C64" s="584"/>
      <c r="D64" s="585"/>
      <c r="E64" s="77">
        <v>450</v>
      </c>
      <c r="F64" s="77"/>
      <c r="G64" s="579" t="s">
        <v>1625</v>
      </c>
      <c r="H64" s="580"/>
      <c r="I64" s="580"/>
      <c r="J64" s="580"/>
      <c r="K64" s="580"/>
      <c r="L64" s="580"/>
      <c r="M64" s="581"/>
      <c r="N64" s="120"/>
      <c r="O64" s="612"/>
      <c r="P64" s="22" t="s">
        <v>671</v>
      </c>
      <c r="Q64" s="23"/>
      <c r="R64" s="24"/>
      <c r="S64" s="77">
        <v>360</v>
      </c>
      <c r="T64" s="77"/>
      <c r="U64" s="698" t="s">
        <v>672</v>
      </c>
      <c r="V64" s="699"/>
      <c r="W64" s="699"/>
      <c r="X64" s="699"/>
      <c r="Y64" s="699"/>
      <c r="Z64" s="699"/>
      <c r="AA64" s="700"/>
    </row>
    <row r="65" spans="1:27" ht="12.75" customHeight="1">
      <c r="A65" s="784"/>
      <c r="B65" s="583" t="s">
        <v>690</v>
      </c>
      <c r="C65" s="584"/>
      <c r="D65" s="585"/>
      <c r="E65" s="77">
        <v>400</v>
      </c>
      <c r="F65" s="77"/>
      <c r="G65" s="579" t="s">
        <v>691</v>
      </c>
      <c r="H65" s="580"/>
      <c r="I65" s="580"/>
      <c r="J65" s="580"/>
      <c r="K65" s="580"/>
      <c r="L65" s="580"/>
      <c r="M65" s="581"/>
      <c r="N65" s="120"/>
      <c r="O65" s="612"/>
      <c r="P65" s="22" t="s">
        <v>674</v>
      </c>
      <c r="Q65" s="23"/>
      <c r="R65" s="24"/>
      <c r="S65" s="77">
        <v>540</v>
      </c>
      <c r="T65" s="77"/>
      <c r="U65" s="698" t="s">
        <v>675</v>
      </c>
      <c r="V65" s="699"/>
      <c r="W65" s="699"/>
      <c r="X65" s="699"/>
      <c r="Y65" s="699"/>
      <c r="Z65" s="699"/>
      <c r="AA65" s="700"/>
    </row>
    <row r="66" spans="1:27" ht="12.75" customHeight="1">
      <c r="A66" s="784"/>
      <c r="B66" s="583" t="s">
        <v>692</v>
      </c>
      <c r="C66" s="584"/>
      <c r="D66" s="585"/>
      <c r="E66" s="77">
        <v>450</v>
      </c>
      <c r="F66" s="77"/>
      <c r="G66" s="579" t="s">
        <v>1626</v>
      </c>
      <c r="H66" s="580"/>
      <c r="I66" s="580"/>
      <c r="J66" s="580"/>
      <c r="K66" s="580"/>
      <c r="L66" s="580"/>
      <c r="M66" s="581"/>
      <c r="N66" s="120"/>
      <c r="O66" s="612"/>
      <c r="P66" s="583" t="s">
        <v>677</v>
      </c>
      <c r="Q66" s="584"/>
      <c r="R66" s="585"/>
      <c r="S66" s="77">
        <v>630</v>
      </c>
      <c r="T66" s="77"/>
      <c r="U66" s="698" t="s">
        <v>678</v>
      </c>
      <c r="V66" s="699"/>
      <c r="W66" s="699"/>
      <c r="X66" s="699"/>
      <c r="Y66" s="699"/>
      <c r="Z66" s="699"/>
      <c r="AA66" s="700"/>
    </row>
    <row r="67" spans="1:27" ht="12.75" customHeight="1">
      <c r="A67" s="784"/>
      <c r="B67" s="583" t="s">
        <v>693</v>
      </c>
      <c r="C67" s="584"/>
      <c r="D67" s="585"/>
      <c r="E67" s="77">
        <v>470</v>
      </c>
      <c r="F67" s="77"/>
      <c r="G67" s="579" t="s">
        <v>694</v>
      </c>
      <c r="H67" s="580"/>
      <c r="I67" s="580"/>
      <c r="J67" s="580"/>
      <c r="K67" s="580"/>
      <c r="L67" s="580"/>
      <c r="M67" s="581"/>
      <c r="N67" s="120"/>
      <c r="O67" s="612"/>
      <c r="P67" s="583" t="s">
        <v>681</v>
      </c>
      <c r="Q67" s="584"/>
      <c r="R67" s="584"/>
      <c r="S67" s="77">
        <v>420</v>
      </c>
      <c r="T67" s="77"/>
      <c r="U67" s="579" t="s">
        <v>682</v>
      </c>
      <c r="V67" s="580"/>
      <c r="W67" s="580"/>
      <c r="X67" s="580"/>
      <c r="Y67" s="580"/>
      <c r="Z67" s="580"/>
      <c r="AA67" s="581"/>
    </row>
    <row r="68" spans="1:27" ht="12.75" customHeight="1">
      <c r="A68" s="784"/>
      <c r="B68" s="583" t="s">
        <v>695</v>
      </c>
      <c r="C68" s="584"/>
      <c r="D68" s="585"/>
      <c r="E68" s="77">
        <v>650</v>
      </c>
      <c r="F68" s="77"/>
      <c r="G68" s="579" t="s">
        <v>696</v>
      </c>
      <c r="H68" s="580"/>
      <c r="I68" s="580"/>
      <c r="J68" s="580"/>
      <c r="K68" s="580"/>
      <c r="L68" s="580"/>
      <c r="M68" s="581"/>
      <c r="N68" s="120"/>
      <c r="O68" s="612"/>
      <c r="P68" s="583" t="s">
        <v>685</v>
      </c>
      <c r="Q68" s="584"/>
      <c r="R68" s="584"/>
      <c r="S68" s="77">
        <v>360</v>
      </c>
      <c r="T68" s="77"/>
      <c r="U68" s="579" t="s">
        <v>686</v>
      </c>
      <c r="V68" s="580"/>
      <c r="W68" s="580"/>
      <c r="X68" s="580"/>
      <c r="Y68" s="580"/>
      <c r="Z68" s="580"/>
      <c r="AA68" s="581"/>
    </row>
    <row r="69" spans="1:27" ht="12.75" customHeight="1">
      <c r="A69" s="784"/>
      <c r="B69" s="583" t="s">
        <v>697</v>
      </c>
      <c r="C69" s="584"/>
      <c r="D69" s="585"/>
      <c r="E69" s="77">
        <v>510</v>
      </c>
      <c r="F69" s="77"/>
      <c r="G69" s="676" t="s">
        <v>698</v>
      </c>
      <c r="H69" s="677"/>
      <c r="I69" s="677"/>
      <c r="J69" s="677"/>
      <c r="K69" s="677"/>
      <c r="L69" s="677"/>
      <c r="M69" s="678"/>
      <c r="N69" s="120"/>
      <c r="O69" s="612"/>
      <c r="P69" s="583" t="s">
        <v>688</v>
      </c>
      <c r="Q69" s="584"/>
      <c r="R69" s="584"/>
      <c r="S69" s="77">
        <v>460</v>
      </c>
      <c r="T69" s="77"/>
      <c r="U69" s="676" t="s">
        <v>689</v>
      </c>
      <c r="V69" s="677"/>
      <c r="W69" s="677"/>
      <c r="X69" s="677"/>
      <c r="Y69" s="677"/>
      <c r="Z69" s="677"/>
      <c r="AA69" s="678"/>
    </row>
    <row r="70" spans="1:27" ht="12.75" customHeight="1">
      <c r="A70" s="784"/>
      <c r="B70" s="583" t="s">
        <v>942</v>
      </c>
      <c r="C70" s="584"/>
      <c r="D70" s="585"/>
      <c r="E70" s="77">
        <v>450</v>
      </c>
      <c r="F70" s="77"/>
      <c r="G70" s="698" t="s">
        <v>1024</v>
      </c>
      <c r="H70" s="699"/>
      <c r="I70" s="699"/>
      <c r="J70" s="699"/>
      <c r="K70" s="699"/>
      <c r="L70" s="699"/>
      <c r="M70" s="700"/>
      <c r="N70" s="120"/>
      <c r="O70" s="612"/>
      <c r="P70" s="761"/>
      <c r="Q70" s="757"/>
      <c r="R70" s="757"/>
      <c r="S70" s="79"/>
      <c r="T70" s="79"/>
      <c r="U70" s="790"/>
      <c r="V70" s="757"/>
      <c r="W70" s="757"/>
      <c r="X70" s="757"/>
      <c r="Y70" s="757"/>
      <c r="Z70" s="757"/>
      <c r="AA70" s="758"/>
    </row>
    <row r="71" spans="1:27" ht="12.75" customHeight="1">
      <c r="A71" s="784"/>
      <c r="B71" s="583" t="s">
        <v>943</v>
      </c>
      <c r="C71" s="584"/>
      <c r="D71" s="585"/>
      <c r="E71" s="77">
        <v>420</v>
      </c>
      <c r="F71" s="77"/>
      <c r="G71" s="791" t="s">
        <v>1025</v>
      </c>
      <c r="H71" s="791"/>
      <c r="I71" s="791"/>
      <c r="J71" s="791"/>
      <c r="K71" s="791"/>
      <c r="L71" s="791"/>
      <c r="M71" s="792"/>
      <c r="N71" s="120"/>
      <c r="O71" s="613"/>
      <c r="P71" s="795" t="s">
        <v>32</v>
      </c>
      <c r="Q71" s="796"/>
      <c r="R71" s="797"/>
      <c r="S71" s="95">
        <f>SUM(S58:S70)</f>
        <v>5400</v>
      </c>
      <c r="T71" s="95">
        <f>SUM(T58:T70)</f>
        <v>0</v>
      </c>
      <c r="U71" s="696"/>
      <c r="V71" s="696"/>
      <c r="W71" s="696"/>
      <c r="X71" s="696"/>
      <c r="Y71" s="696"/>
      <c r="Z71" s="696"/>
      <c r="AA71" s="697"/>
    </row>
    <row r="72" spans="1:15" ht="12.75" customHeight="1">
      <c r="A72" s="784"/>
      <c r="B72" s="672" t="s">
        <v>699</v>
      </c>
      <c r="C72" s="673"/>
      <c r="D72" s="674"/>
      <c r="E72" s="77">
        <v>420</v>
      </c>
      <c r="F72" s="77"/>
      <c r="G72" s="793" t="s">
        <v>1627</v>
      </c>
      <c r="H72" s="793"/>
      <c r="I72" s="793"/>
      <c r="J72" s="793"/>
      <c r="K72" s="793"/>
      <c r="L72" s="793"/>
      <c r="M72" s="794"/>
      <c r="N72" s="120"/>
      <c r="O72" s="49"/>
    </row>
    <row r="73" spans="1:27" ht="12.75" customHeight="1">
      <c r="A73" s="784"/>
      <c r="B73" s="583" t="s">
        <v>917</v>
      </c>
      <c r="C73" s="584"/>
      <c r="D73" s="585"/>
      <c r="E73" s="77">
        <v>220</v>
      </c>
      <c r="F73" s="77"/>
      <c r="G73" s="698" t="s">
        <v>1014</v>
      </c>
      <c r="H73" s="699"/>
      <c r="I73" s="699"/>
      <c r="J73" s="699"/>
      <c r="K73" s="699"/>
      <c r="L73" s="699"/>
      <c r="M73" s="700"/>
      <c r="N73" s="120"/>
      <c r="T73" s="60"/>
      <c r="U73" s="18"/>
      <c r="V73" s="18"/>
      <c r="W73" s="18"/>
      <c r="X73" s="18"/>
      <c r="Y73" s="18"/>
      <c r="Z73" s="18"/>
      <c r="AA73" s="18"/>
    </row>
    <row r="74" spans="1:27" ht="12.75" customHeight="1">
      <c r="A74" s="784"/>
      <c r="B74" s="633" t="s">
        <v>918</v>
      </c>
      <c r="C74" s="634"/>
      <c r="D74" s="635"/>
      <c r="E74" s="78">
        <v>250</v>
      </c>
      <c r="F74" s="78"/>
      <c r="G74" s="787" t="s">
        <v>1015</v>
      </c>
      <c r="H74" s="788"/>
      <c r="I74" s="788"/>
      <c r="J74" s="788"/>
      <c r="K74" s="788"/>
      <c r="L74" s="788"/>
      <c r="M74" s="789"/>
      <c r="T74" s="60"/>
      <c r="U74" s="18"/>
      <c r="V74" s="18"/>
      <c r="W74" s="18"/>
      <c r="X74" s="18"/>
      <c r="Y74" s="18"/>
      <c r="Z74" s="18"/>
      <c r="AA74" s="18"/>
    </row>
    <row r="75" spans="1:20" ht="12.75" customHeight="1">
      <c r="A75" s="785"/>
      <c r="B75" s="582" t="s">
        <v>32</v>
      </c>
      <c r="C75" s="476"/>
      <c r="D75" s="477"/>
      <c r="E75" s="86">
        <f>SUM(E59:E74)</f>
        <v>7090</v>
      </c>
      <c r="F75" s="86">
        <f>SUM(F59:F74)</f>
        <v>0</v>
      </c>
      <c r="G75" s="591"/>
      <c r="H75" s="592"/>
      <c r="I75" s="592"/>
      <c r="J75" s="592"/>
      <c r="K75" s="592"/>
      <c r="L75" s="592"/>
      <c r="M75" s="593"/>
      <c r="O75" s="695" t="s">
        <v>700</v>
      </c>
      <c r="P75" s="696"/>
      <c r="Q75" s="696"/>
      <c r="R75" s="697"/>
      <c r="S75" s="97">
        <f>E19+E30+E43+E58+E75+S18+S31+S48+S57+S71</f>
        <v>57340</v>
      </c>
      <c r="T75" s="94">
        <f>F19+F30+F43+F58+F75+T18+T31+T48+T57+T71</f>
        <v>0</v>
      </c>
    </row>
    <row r="76" ht="12.75" customHeight="1">
      <c r="N76" s="17"/>
    </row>
    <row r="77" spans="1:27" ht="12.75" customHeight="1">
      <c r="A77" s="574" t="s">
        <v>945</v>
      </c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</row>
  </sheetData>
  <sheetProtection/>
  <mergeCells count="304">
    <mergeCell ref="A77:AA77"/>
    <mergeCell ref="O49:O57"/>
    <mergeCell ref="X53:AA53"/>
    <mergeCell ref="X54:AA54"/>
    <mergeCell ref="X55:AA55"/>
    <mergeCell ref="U56:AA56"/>
    <mergeCell ref="U51:W51"/>
    <mergeCell ref="U52:W52"/>
    <mergeCell ref="U53:W53"/>
    <mergeCell ref="U54:W54"/>
    <mergeCell ref="U49:W49"/>
    <mergeCell ref="X49:AA49"/>
    <mergeCell ref="U50:W50"/>
    <mergeCell ref="X50:AA50"/>
    <mergeCell ref="X51:AA51"/>
    <mergeCell ref="X52:AA52"/>
    <mergeCell ref="U57:AA57"/>
    <mergeCell ref="P56:R56"/>
    <mergeCell ref="P51:R51"/>
    <mergeCell ref="P52:R52"/>
    <mergeCell ref="P53:R53"/>
    <mergeCell ref="P54:R54"/>
    <mergeCell ref="P55:R55"/>
    <mergeCell ref="P57:R57"/>
    <mergeCell ref="U55:W55"/>
    <mergeCell ref="G52:M52"/>
    <mergeCell ref="U60:AA60"/>
    <mergeCell ref="U59:AA59"/>
    <mergeCell ref="G47:M47"/>
    <mergeCell ref="G48:M48"/>
    <mergeCell ref="G49:M49"/>
    <mergeCell ref="G50:M50"/>
    <mergeCell ref="G51:M51"/>
    <mergeCell ref="P49:R49"/>
    <mergeCell ref="P50:R50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56:M56"/>
    <mergeCell ref="G57:M57"/>
    <mergeCell ref="B54:D54"/>
    <mergeCell ref="B67:D67"/>
    <mergeCell ref="B64:D64"/>
    <mergeCell ref="G59:M59"/>
    <mergeCell ref="B55:D55"/>
    <mergeCell ref="B61:D61"/>
    <mergeCell ref="G62:M62"/>
    <mergeCell ref="B39:D39"/>
    <mergeCell ref="B48:D48"/>
    <mergeCell ref="B50:D50"/>
    <mergeCell ref="B45:D45"/>
    <mergeCell ref="B46:D46"/>
    <mergeCell ref="B52:D52"/>
    <mergeCell ref="B74:D74"/>
    <mergeCell ref="B73:D73"/>
    <mergeCell ref="P71:R71"/>
    <mergeCell ref="G67:M67"/>
    <mergeCell ref="B63:D63"/>
    <mergeCell ref="B66:D66"/>
    <mergeCell ref="B71:D71"/>
    <mergeCell ref="G74:M74"/>
    <mergeCell ref="G73:M73"/>
    <mergeCell ref="B70:D70"/>
    <mergeCell ref="G75:M75"/>
    <mergeCell ref="G63:M63"/>
    <mergeCell ref="O75:R75"/>
    <mergeCell ref="G65:M65"/>
    <mergeCell ref="G68:M68"/>
    <mergeCell ref="G70:M70"/>
    <mergeCell ref="G71:M71"/>
    <mergeCell ref="G72:M72"/>
    <mergeCell ref="G66:M66"/>
    <mergeCell ref="U69:AA69"/>
    <mergeCell ref="U67:AA67"/>
    <mergeCell ref="U68:AA68"/>
    <mergeCell ref="U70:AA70"/>
    <mergeCell ref="P70:R70"/>
    <mergeCell ref="A44:A58"/>
    <mergeCell ref="B49:D49"/>
    <mergeCell ref="B58:D58"/>
    <mergeCell ref="P48:R48"/>
    <mergeCell ref="P47:R47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71:AA71"/>
    <mergeCell ref="B44:D44"/>
    <mergeCell ref="B37:D37"/>
    <mergeCell ref="B35:D35"/>
    <mergeCell ref="P67:R67"/>
    <mergeCell ref="G58:M58"/>
    <mergeCell ref="G61:M61"/>
    <mergeCell ref="G60:M60"/>
    <mergeCell ref="G44:M44"/>
    <mergeCell ref="G42:M42"/>
    <mergeCell ref="P44:R44"/>
    <mergeCell ref="P35:R35"/>
    <mergeCell ref="P46:R46"/>
    <mergeCell ref="U43:AA43"/>
    <mergeCell ref="U45:AA45"/>
    <mergeCell ref="U42:AA42"/>
    <mergeCell ref="U44:AA44"/>
    <mergeCell ref="P45:R45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U65:AA65"/>
    <mergeCell ref="U66:AA66"/>
    <mergeCell ref="U47:AA47"/>
    <mergeCell ref="U40:AA40"/>
    <mergeCell ref="U62:AA62"/>
    <mergeCell ref="U64:AA64"/>
    <mergeCell ref="U63:AA63"/>
    <mergeCell ref="U48:AA48"/>
    <mergeCell ref="U58:AA58"/>
    <mergeCell ref="U61:AA61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6:D16"/>
    <mergeCell ref="B20:D20"/>
    <mergeCell ref="G22:M22"/>
    <mergeCell ref="G15:M15"/>
    <mergeCell ref="G21:M21"/>
    <mergeCell ref="G17:M17"/>
    <mergeCell ref="G20:M20"/>
    <mergeCell ref="G19:M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A2:C2"/>
    <mergeCell ref="B5:D5"/>
    <mergeCell ref="D3:S3"/>
    <mergeCell ref="A3:C3"/>
    <mergeCell ref="F2:G2"/>
    <mergeCell ref="G5:M5"/>
    <mergeCell ref="A4:S4"/>
    <mergeCell ref="H2:I2"/>
    <mergeCell ref="K2:M2"/>
    <mergeCell ref="U2:AA2"/>
    <mergeCell ref="X4:Z4"/>
    <mergeCell ref="U4:V4"/>
    <mergeCell ref="U3:Z3"/>
    <mergeCell ref="U8:AA8"/>
    <mergeCell ref="P7:R7"/>
    <mergeCell ref="P6:R6"/>
    <mergeCell ref="P2:Q2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U30:AA30"/>
    <mergeCell ref="U27:AA27"/>
    <mergeCell ref="U28:AA28"/>
    <mergeCell ref="U25:AA25"/>
    <mergeCell ref="U33:AA33"/>
    <mergeCell ref="U32:AA32"/>
    <mergeCell ref="U31:AA31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P62:R62"/>
    <mergeCell ref="O58:O71"/>
    <mergeCell ref="P66:R66"/>
    <mergeCell ref="P60:R60"/>
    <mergeCell ref="P58:R58"/>
    <mergeCell ref="G69:M69"/>
    <mergeCell ref="P69:R69"/>
    <mergeCell ref="G64:M64"/>
    <mergeCell ref="X1:AA1"/>
    <mergeCell ref="A59:A75"/>
    <mergeCell ref="B75:D75"/>
    <mergeCell ref="B72:D72"/>
    <mergeCell ref="B69:D69"/>
    <mergeCell ref="B60:D60"/>
    <mergeCell ref="P68:R68"/>
    <mergeCell ref="P59:R59"/>
    <mergeCell ref="P61:R61"/>
    <mergeCell ref="U19:AA19"/>
  </mergeCells>
  <conditionalFormatting sqref="F19 F30 F43 F58 F75">
    <cfRule type="cellIs" priority="3" dxfId="18" operator="greaterThan" stopIfTrue="1">
      <formula>E19</formula>
    </cfRule>
  </conditionalFormatting>
  <conditionalFormatting sqref="T17:T18 T31 T46:T48 T56:T57 T70:T75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I11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597" t="s">
        <v>1628</v>
      </c>
      <c r="B1" s="598"/>
      <c r="C1" s="598"/>
      <c r="D1" s="746" t="s">
        <v>701</v>
      </c>
      <c r="E1" s="747"/>
      <c r="F1" s="648" t="s">
        <v>1516</v>
      </c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1629</v>
      </c>
      <c r="X4" s="694">
        <f>SUM(F66,T47)</f>
        <v>0</v>
      </c>
      <c r="Y4" s="592"/>
      <c r="Z4" s="592"/>
      <c r="AA4" s="3" t="s">
        <v>1630</v>
      </c>
    </row>
    <row r="5" spans="1:27" ht="12.75" customHeight="1">
      <c r="A5" s="20"/>
      <c r="B5" s="631" t="s">
        <v>1631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21"/>
      <c r="P5" s="631" t="s">
        <v>1310</v>
      </c>
      <c r="Q5" s="615"/>
      <c r="R5" s="615"/>
      <c r="S5" s="103" t="s">
        <v>23</v>
      </c>
      <c r="T5" s="101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42" t="s">
        <v>702</v>
      </c>
      <c r="B6" s="621" t="s">
        <v>1632</v>
      </c>
      <c r="C6" s="622"/>
      <c r="D6" s="623"/>
      <c r="E6" s="85">
        <v>330</v>
      </c>
      <c r="F6" s="85"/>
      <c r="G6" s="586" t="s">
        <v>703</v>
      </c>
      <c r="H6" s="587"/>
      <c r="I6" s="587"/>
      <c r="J6" s="587"/>
      <c r="K6" s="587"/>
      <c r="L6" s="587"/>
      <c r="M6" s="588"/>
      <c r="N6" s="120"/>
      <c r="O6" s="611" t="s">
        <v>704</v>
      </c>
      <c r="P6" s="815" t="s">
        <v>1633</v>
      </c>
      <c r="Q6" s="816"/>
      <c r="R6" s="817"/>
      <c r="S6" s="85">
        <v>440</v>
      </c>
      <c r="T6" s="85"/>
      <c r="U6" s="586" t="s">
        <v>705</v>
      </c>
      <c r="V6" s="587"/>
      <c r="W6" s="587"/>
      <c r="X6" s="587"/>
      <c r="Y6" s="587"/>
      <c r="Z6" s="587"/>
      <c r="AA6" s="588"/>
    </row>
    <row r="7" spans="1:27" ht="12.75" customHeight="1">
      <c r="A7" s="643"/>
      <c r="B7" s="583" t="s">
        <v>1634</v>
      </c>
      <c r="C7" s="584"/>
      <c r="D7" s="585"/>
      <c r="E7" s="77">
        <v>470</v>
      </c>
      <c r="F7" s="77"/>
      <c r="G7" s="579" t="s">
        <v>1031</v>
      </c>
      <c r="H7" s="580"/>
      <c r="I7" s="580"/>
      <c r="J7" s="580"/>
      <c r="K7" s="580"/>
      <c r="L7" s="580"/>
      <c r="M7" s="581"/>
      <c r="N7" s="120"/>
      <c r="O7" s="612"/>
      <c r="P7" s="812" t="s">
        <v>1635</v>
      </c>
      <c r="Q7" s="813"/>
      <c r="R7" s="814"/>
      <c r="S7" s="77">
        <v>260</v>
      </c>
      <c r="T7" s="77"/>
      <c r="U7" s="579" t="s">
        <v>706</v>
      </c>
      <c r="V7" s="580"/>
      <c r="W7" s="580"/>
      <c r="X7" s="580"/>
      <c r="Y7" s="580"/>
      <c r="Z7" s="580"/>
      <c r="AA7" s="581"/>
    </row>
    <row r="8" spans="1:27" ht="12.75" customHeight="1">
      <c r="A8" s="643"/>
      <c r="B8" s="583" t="s">
        <v>1636</v>
      </c>
      <c r="C8" s="584"/>
      <c r="D8" s="585"/>
      <c r="E8" s="77">
        <v>450</v>
      </c>
      <c r="F8" s="77"/>
      <c r="G8" s="579" t="s">
        <v>707</v>
      </c>
      <c r="H8" s="580"/>
      <c r="I8" s="580"/>
      <c r="J8" s="580"/>
      <c r="K8" s="580"/>
      <c r="L8" s="580"/>
      <c r="M8" s="581"/>
      <c r="N8" s="120"/>
      <c r="O8" s="612"/>
      <c r="P8" s="812" t="s">
        <v>1637</v>
      </c>
      <c r="Q8" s="813"/>
      <c r="R8" s="814"/>
      <c r="S8" s="77">
        <v>230</v>
      </c>
      <c r="T8" s="77"/>
      <c r="U8" s="579" t="s">
        <v>1040</v>
      </c>
      <c r="V8" s="580"/>
      <c r="W8" s="580"/>
      <c r="X8" s="580"/>
      <c r="Y8" s="580"/>
      <c r="Z8" s="580"/>
      <c r="AA8" s="581"/>
    </row>
    <row r="9" spans="1:27" ht="12.75" customHeight="1">
      <c r="A9" s="643"/>
      <c r="B9" s="583" t="s">
        <v>708</v>
      </c>
      <c r="C9" s="584"/>
      <c r="D9" s="585"/>
      <c r="E9" s="77">
        <v>690</v>
      </c>
      <c r="F9" s="77"/>
      <c r="G9" s="579" t="s">
        <v>1030</v>
      </c>
      <c r="H9" s="580"/>
      <c r="I9" s="580"/>
      <c r="J9" s="580"/>
      <c r="K9" s="580"/>
      <c r="L9" s="580"/>
      <c r="M9" s="581"/>
      <c r="N9" s="120"/>
      <c r="O9" s="612"/>
      <c r="P9" s="812" t="s">
        <v>709</v>
      </c>
      <c r="Q9" s="813"/>
      <c r="R9" s="814"/>
      <c r="S9" s="77">
        <v>300</v>
      </c>
      <c r="T9" s="77"/>
      <c r="U9" s="579" t="s">
        <v>710</v>
      </c>
      <c r="V9" s="580"/>
      <c r="W9" s="580"/>
      <c r="X9" s="580"/>
      <c r="Y9" s="580"/>
      <c r="Z9" s="580"/>
      <c r="AA9" s="581"/>
    </row>
    <row r="10" spans="1:27" ht="12.75" customHeight="1">
      <c r="A10" s="643"/>
      <c r="B10" s="583" t="s">
        <v>711</v>
      </c>
      <c r="C10" s="584"/>
      <c r="D10" s="585"/>
      <c r="E10" s="77">
        <v>380</v>
      </c>
      <c r="F10" s="77"/>
      <c r="G10" s="579" t="s">
        <v>712</v>
      </c>
      <c r="H10" s="580"/>
      <c r="I10" s="580"/>
      <c r="J10" s="580"/>
      <c r="K10" s="580"/>
      <c r="L10" s="580"/>
      <c r="M10" s="581"/>
      <c r="N10" s="120"/>
      <c r="O10" s="612"/>
      <c r="P10" s="812" t="s">
        <v>713</v>
      </c>
      <c r="Q10" s="813"/>
      <c r="R10" s="814"/>
      <c r="S10" s="77">
        <v>180</v>
      </c>
      <c r="T10" s="77"/>
      <c r="U10" s="579" t="s">
        <v>714</v>
      </c>
      <c r="V10" s="580"/>
      <c r="W10" s="580"/>
      <c r="X10" s="580"/>
      <c r="Y10" s="580"/>
      <c r="Z10" s="580"/>
      <c r="AA10" s="581"/>
    </row>
    <row r="11" spans="1:27" ht="12.75" customHeight="1">
      <c r="A11" s="643"/>
      <c r="B11" s="583" t="s">
        <v>715</v>
      </c>
      <c r="C11" s="584"/>
      <c r="D11" s="585"/>
      <c r="E11" s="77">
        <v>340</v>
      </c>
      <c r="F11" s="77"/>
      <c r="G11" s="579" t="s">
        <v>716</v>
      </c>
      <c r="H11" s="580"/>
      <c r="I11" s="580"/>
      <c r="J11" s="580"/>
      <c r="K11" s="580"/>
      <c r="L11" s="580"/>
      <c r="M11" s="581"/>
      <c r="N11" s="120"/>
      <c r="O11" s="612"/>
      <c r="P11" s="812" t="s">
        <v>717</v>
      </c>
      <c r="Q11" s="813"/>
      <c r="R11" s="814"/>
      <c r="S11" s="77">
        <v>360</v>
      </c>
      <c r="T11" s="77"/>
      <c r="U11" s="579" t="s">
        <v>1041</v>
      </c>
      <c r="V11" s="580"/>
      <c r="W11" s="580"/>
      <c r="X11" s="580"/>
      <c r="Y11" s="580"/>
      <c r="Z11" s="580"/>
      <c r="AA11" s="581"/>
    </row>
    <row r="12" spans="1:27" ht="12.75" customHeight="1">
      <c r="A12" s="643"/>
      <c r="B12" s="583" t="s">
        <v>718</v>
      </c>
      <c r="C12" s="584"/>
      <c r="D12" s="585"/>
      <c r="E12" s="77">
        <v>430</v>
      </c>
      <c r="F12" s="77"/>
      <c r="G12" s="579" t="s">
        <v>1029</v>
      </c>
      <c r="H12" s="580"/>
      <c r="I12" s="580"/>
      <c r="J12" s="580"/>
      <c r="K12" s="580"/>
      <c r="L12" s="580"/>
      <c r="M12" s="581"/>
      <c r="N12" s="120"/>
      <c r="O12" s="612"/>
      <c r="P12" s="812" t="s">
        <v>719</v>
      </c>
      <c r="Q12" s="813"/>
      <c r="R12" s="814"/>
      <c r="S12" s="77">
        <v>840</v>
      </c>
      <c r="T12" s="77"/>
      <c r="U12" s="579" t="s">
        <v>720</v>
      </c>
      <c r="V12" s="580"/>
      <c r="W12" s="580"/>
      <c r="X12" s="580"/>
      <c r="Y12" s="580"/>
      <c r="Z12" s="580"/>
      <c r="AA12" s="581"/>
    </row>
    <row r="13" spans="1:27" ht="12.75" customHeight="1">
      <c r="A13" s="643"/>
      <c r="B13" s="22" t="s">
        <v>721</v>
      </c>
      <c r="C13" s="23"/>
      <c r="D13" s="24"/>
      <c r="E13" s="77">
        <v>490</v>
      </c>
      <c r="F13" s="77"/>
      <c r="G13" s="698" t="s">
        <v>722</v>
      </c>
      <c r="H13" s="699"/>
      <c r="I13" s="699"/>
      <c r="J13" s="699"/>
      <c r="K13" s="699"/>
      <c r="L13" s="699"/>
      <c r="M13" s="700"/>
      <c r="N13" s="120"/>
      <c r="O13" s="612"/>
      <c r="P13" s="583" t="s">
        <v>921</v>
      </c>
      <c r="Q13" s="584"/>
      <c r="R13" s="585"/>
      <c r="S13" s="77">
        <v>290</v>
      </c>
      <c r="T13" s="77"/>
      <c r="U13" s="698" t="s">
        <v>1042</v>
      </c>
      <c r="V13" s="699"/>
      <c r="W13" s="699"/>
      <c r="X13" s="699"/>
      <c r="Y13" s="699"/>
      <c r="Z13" s="699"/>
      <c r="AA13" s="700"/>
    </row>
    <row r="14" spans="1:27" ht="12.75" customHeight="1">
      <c r="A14" s="643"/>
      <c r="B14" s="22" t="s">
        <v>723</v>
      </c>
      <c r="C14" s="23"/>
      <c r="D14" s="24"/>
      <c r="E14" s="77">
        <v>590</v>
      </c>
      <c r="F14" s="77"/>
      <c r="G14" s="698" t="s">
        <v>1028</v>
      </c>
      <c r="H14" s="699"/>
      <c r="I14" s="699"/>
      <c r="J14" s="699"/>
      <c r="K14" s="699"/>
      <c r="L14" s="699"/>
      <c r="M14" s="700"/>
      <c r="N14" s="120"/>
      <c r="O14" s="612"/>
      <c r="P14" s="583" t="s">
        <v>922</v>
      </c>
      <c r="Q14" s="584"/>
      <c r="R14" s="585"/>
      <c r="S14" s="77">
        <v>310</v>
      </c>
      <c r="T14" s="77"/>
      <c r="U14" s="698" t="s">
        <v>1043</v>
      </c>
      <c r="V14" s="699"/>
      <c r="W14" s="699"/>
      <c r="X14" s="699"/>
      <c r="Y14" s="699"/>
      <c r="Z14" s="699"/>
      <c r="AA14" s="700"/>
    </row>
    <row r="15" spans="1:27" ht="12.75" customHeight="1">
      <c r="A15" s="643"/>
      <c r="B15" s="22" t="s">
        <v>724</v>
      </c>
      <c r="C15" s="23"/>
      <c r="D15" s="24"/>
      <c r="E15" s="77">
        <v>550</v>
      </c>
      <c r="F15" s="77"/>
      <c r="G15" s="698" t="s">
        <v>725</v>
      </c>
      <c r="H15" s="699"/>
      <c r="I15" s="699"/>
      <c r="J15" s="699"/>
      <c r="K15" s="699"/>
      <c r="L15" s="699"/>
      <c r="M15" s="700"/>
      <c r="N15" s="120"/>
      <c r="O15" s="612"/>
      <c r="P15" s="583" t="s">
        <v>923</v>
      </c>
      <c r="Q15" s="584"/>
      <c r="R15" s="585"/>
      <c r="S15" s="77">
        <v>290</v>
      </c>
      <c r="T15" s="77"/>
      <c r="U15" s="698" t="s">
        <v>1044</v>
      </c>
      <c r="V15" s="699"/>
      <c r="W15" s="699"/>
      <c r="X15" s="699"/>
      <c r="Y15" s="699"/>
      <c r="Z15" s="699"/>
      <c r="AA15" s="700"/>
    </row>
    <row r="16" spans="1:27" ht="12.75" customHeight="1">
      <c r="A16" s="643"/>
      <c r="B16" s="22" t="s">
        <v>727</v>
      </c>
      <c r="C16" s="23"/>
      <c r="D16" s="24"/>
      <c r="E16" s="77">
        <v>460</v>
      </c>
      <c r="F16" s="77"/>
      <c r="G16" s="698" t="s">
        <v>728</v>
      </c>
      <c r="H16" s="699"/>
      <c r="I16" s="699"/>
      <c r="J16" s="699"/>
      <c r="K16" s="699"/>
      <c r="L16" s="699"/>
      <c r="M16" s="700"/>
      <c r="N16" s="120"/>
      <c r="O16" s="612"/>
      <c r="P16" s="633"/>
      <c r="Q16" s="634"/>
      <c r="R16" s="635"/>
      <c r="S16" s="78"/>
      <c r="T16" s="78"/>
      <c r="U16" s="787"/>
      <c r="V16" s="788"/>
      <c r="W16" s="788"/>
      <c r="X16" s="788"/>
      <c r="Y16" s="788"/>
      <c r="Z16" s="788"/>
      <c r="AA16" s="789"/>
    </row>
    <row r="17" spans="1:27" ht="12.75" customHeight="1">
      <c r="A17" s="643"/>
      <c r="B17" s="22" t="s">
        <v>729</v>
      </c>
      <c r="C17" s="23"/>
      <c r="D17" s="24"/>
      <c r="E17" s="77">
        <v>450</v>
      </c>
      <c r="F17" s="77"/>
      <c r="G17" s="698" t="s">
        <v>730</v>
      </c>
      <c r="H17" s="699"/>
      <c r="I17" s="699"/>
      <c r="J17" s="699"/>
      <c r="K17" s="699"/>
      <c r="L17" s="699"/>
      <c r="M17" s="700"/>
      <c r="N17" s="120"/>
      <c r="O17" s="613"/>
      <c r="P17" s="582" t="s">
        <v>32</v>
      </c>
      <c r="Q17" s="476"/>
      <c r="R17" s="660"/>
      <c r="S17" s="86">
        <f>SUM(S6:S15)</f>
        <v>3500</v>
      </c>
      <c r="T17" s="86">
        <f>SUM(T6:T15)</f>
        <v>0</v>
      </c>
      <c r="U17" s="591"/>
      <c r="V17" s="592"/>
      <c r="W17" s="592"/>
      <c r="X17" s="592"/>
      <c r="Y17" s="592"/>
      <c r="Z17" s="592"/>
      <c r="AA17" s="593"/>
    </row>
    <row r="18" spans="1:27" ht="12.75" customHeight="1">
      <c r="A18" s="643"/>
      <c r="B18" s="583" t="s">
        <v>731</v>
      </c>
      <c r="C18" s="584"/>
      <c r="D18" s="585"/>
      <c r="E18" s="77">
        <v>430</v>
      </c>
      <c r="F18" s="77"/>
      <c r="G18" s="579" t="s">
        <v>732</v>
      </c>
      <c r="H18" s="580"/>
      <c r="I18" s="580"/>
      <c r="J18" s="580"/>
      <c r="K18" s="580"/>
      <c r="L18" s="580"/>
      <c r="M18" s="581"/>
      <c r="N18" s="120"/>
      <c r="O18" s="611" t="s">
        <v>726</v>
      </c>
      <c r="P18" s="621" t="s">
        <v>1638</v>
      </c>
      <c r="Q18" s="622"/>
      <c r="R18" s="623"/>
      <c r="S18" s="85">
        <v>400</v>
      </c>
      <c r="T18" s="85"/>
      <c r="U18" s="639" t="s">
        <v>1045</v>
      </c>
      <c r="V18" s="640"/>
      <c r="W18" s="640"/>
      <c r="X18" s="640"/>
      <c r="Y18" s="640"/>
      <c r="Z18" s="640"/>
      <c r="AA18" s="641"/>
    </row>
    <row r="19" spans="1:27" ht="12.75" customHeight="1">
      <c r="A19" s="643"/>
      <c r="B19" s="583" t="s">
        <v>733</v>
      </c>
      <c r="C19" s="584"/>
      <c r="D19" s="585"/>
      <c r="E19" s="77">
        <v>410</v>
      </c>
      <c r="F19" s="77"/>
      <c r="G19" s="579" t="s">
        <v>1026</v>
      </c>
      <c r="H19" s="580"/>
      <c r="I19" s="580"/>
      <c r="J19" s="580"/>
      <c r="K19" s="580"/>
      <c r="L19" s="580"/>
      <c r="M19" s="581"/>
      <c r="N19" s="120"/>
      <c r="O19" s="612"/>
      <c r="P19" s="583" t="s">
        <v>1639</v>
      </c>
      <c r="Q19" s="584"/>
      <c r="R19" s="585"/>
      <c r="S19" s="77">
        <v>490</v>
      </c>
      <c r="T19" s="77"/>
      <c r="U19" s="579" t="s">
        <v>1046</v>
      </c>
      <c r="V19" s="580"/>
      <c r="W19" s="580"/>
      <c r="X19" s="580"/>
      <c r="Y19" s="580"/>
      <c r="Z19" s="580"/>
      <c r="AA19" s="581"/>
    </row>
    <row r="20" spans="1:27" ht="12.75" customHeight="1">
      <c r="A20" s="644"/>
      <c r="B20" s="582" t="s">
        <v>32</v>
      </c>
      <c r="C20" s="476"/>
      <c r="D20" s="660"/>
      <c r="E20" s="95">
        <f>SUM(E6:E19)</f>
        <v>6470</v>
      </c>
      <c r="F20" s="95">
        <f>SUM(F6:F19)</f>
        <v>0</v>
      </c>
      <c r="G20" s="591"/>
      <c r="H20" s="592"/>
      <c r="I20" s="592"/>
      <c r="J20" s="592"/>
      <c r="K20" s="592"/>
      <c r="L20" s="592"/>
      <c r="M20" s="593"/>
      <c r="N20" s="120"/>
      <c r="O20" s="612"/>
      <c r="P20" s="583" t="s">
        <v>1640</v>
      </c>
      <c r="Q20" s="584"/>
      <c r="R20" s="585"/>
      <c r="S20" s="77">
        <v>420</v>
      </c>
      <c r="T20" s="77"/>
      <c r="U20" s="579" t="s">
        <v>1047</v>
      </c>
      <c r="V20" s="580"/>
      <c r="W20" s="580"/>
      <c r="X20" s="580"/>
      <c r="Y20" s="580"/>
      <c r="Z20" s="580"/>
      <c r="AA20" s="581"/>
    </row>
    <row r="21" spans="1:27" ht="12.75" customHeight="1">
      <c r="A21" s="642" t="s">
        <v>8</v>
      </c>
      <c r="B21" s="621" t="s">
        <v>1642</v>
      </c>
      <c r="C21" s="622"/>
      <c r="D21" s="623"/>
      <c r="E21" s="85">
        <v>560</v>
      </c>
      <c r="F21" s="85"/>
      <c r="G21" s="586" t="s">
        <v>1027</v>
      </c>
      <c r="H21" s="587"/>
      <c r="I21" s="587"/>
      <c r="J21" s="587"/>
      <c r="K21" s="587"/>
      <c r="L21" s="587"/>
      <c r="M21" s="588"/>
      <c r="N21" s="120"/>
      <c r="O21" s="612"/>
      <c r="P21" s="583" t="s">
        <v>1641</v>
      </c>
      <c r="Q21" s="584"/>
      <c r="R21" s="585"/>
      <c r="S21" s="77">
        <v>200</v>
      </c>
      <c r="T21" s="77"/>
      <c r="U21" s="579" t="s">
        <v>1048</v>
      </c>
      <c r="V21" s="580"/>
      <c r="W21" s="580"/>
      <c r="X21" s="580"/>
      <c r="Y21" s="580"/>
      <c r="Z21" s="580"/>
      <c r="AA21" s="581"/>
    </row>
    <row r="22" spans="1:27" ht="12.75" customHeight="1">
      <c r="A22" s="643"/>
      <c r="B22" s="583" t="s">
        <v>1644</v>
      </c>
      <c r="C22" s="584"/>
      <c r="D22" s="585"/>
      <c r="E22" s="77">
        <v>410</v>
      </c>
      <c r="F22" s="77"/>
      <c r="G22" s="579" t="s">
        <v>735</v>
      </c>
      <c r="H22" s="580"/>
      <c r="I22" s="580"/>
      <c r="J22" s="580"/>
      <c r="K22" s="580"/>
      <c r="L22" s="580"/>
      <c r="M22" s="581"/>
      <c r="N22" s="120"/>
      <c r="O22" s="612"/>
      <c r="P22" s="633"/>
      <c r="Q22" s="634"/>
      <c r="R22" s="635"/>
      <c r="S22" s="78"/>
      <c r="T22" s="78"/>
      <c r="U22" s="472"/>
      <c r="V22" s="473"/>
      <c r="W22" s="473"/>
      <c r="X22" s="473"/>
      <c r="Y22" s="473"/>
      <c r="Z22" s="473"/>
      <c r="AA22" s="590"/>
    </row>
    <row r="23" spans="1:27" ht="12.75" customHeight="1">
      <c r="A23" s="643"/>
      <c r="B23" s="583" t="s">
        <v>1646</v>
      </c>
      <c r="C23" s="584"/>
      <c r="D23" s="585"/>
      <c r="E23" s="77">
        <v>430</v>
      </c>
      <c r="F23" s="77"/>
      <c r="G23" s="579" t="s">
        <v>736</v>
      </c>
      <c r="H23" s="580"/>
      <c r="I23" s="580"/>
      <c r="J23" s="580"/>
      <c r="K23" s="580"/>
      <c r="L23" s="580"/>
      <c r="M23" s="581"/>
      <c r="N23" s="120"/>
      <c r="O23" s="613"/>
      <c r="P23" s="582" t="s">
        <v>32</v>
      </c>
      <c r="Q23" s="476"/>
      <c r="R23" s="477"/>
      <c r="S23" s="86">
        <f>SUM(S18:S22)</f>
        <v>1510</v>
      </c>
      <c r="T23" s="86">
        <f>SUM(T18:T22)</f>
        <v>0</v>
      </c>
      <c r="U23" s="591"/>
      <c r="V23" s="592"/>
      <c r="W23" s="592"/>
      <c r="X23" s="592"/>
      <c r="Y23" s="592"/>
      <c r="Z23" s="592"/>
      <c r="AA23" s="593"/>
    </row>
    <row r="24" spans="1:27" ht="12.75" customHeight="1">
      <c r="A24" s="643"/>
      <c r="B24" s="583" t="s">
        <v>737</v>
      </c>
      <c r="C24" s="584"/>
      <c r="D24" s="585"/>
      <c r="E24" s="77">
        <v>380</v>
      </c>
      <c r="F24" s="77"/>
      <c r="G24" s="579" t="s">
        <v>738</v>
      </c>
      <c r="H24" s="580"/>
      <c r="I24" s="580"/>
      <c r="J24" s="580"/>
      <c r="K24" s="580"/>
      <c r="L24" s="580"/>
      <c r="M24" s="581"/>
      <c r="N24" s="120"/>
      <c r="O24" s="611" t="s">
        <v>734</v>
      </c>
      <c r="P24" s="621" t="s">
        <v>1643</v>
      </c>
      <c r="Q24" s="622"/>
      <c r="R24" s="623"/>
      <c r="S24" s="85">
        <v>430</v>
      </c>
      <c r="T24" s="85"/>
      <c r="U24" s="586" t="s">
        <v>1049</v>
      </c>
      <c r="V24" s="587"/>
      <c r="W24" s="587"/>
      <c r="X24" s="587"/>
      <c r="Y24" s="587"/>
      <c r="Z24" s="587"/>
      <c r="AA24" s="588"/>
    </row>
    <row r="25" spans="1:27" ht="12.75" customHeight="1">
      <c r="A25" s="643"/>
      <c r="B25" s="583" t="s">
        <v>740</v>
      </c>
      <c r="C25" s="584"/>
      <c r="D25" s="585"/>
      <c r="E25" s="77">
        <v>340</v>
      </c>
      <c r="F25" s="77"/>
      <c r="G25" s="579" t="s">
        <v>741</v>
      </c>
      <c r="H25" s="580"/>
      <c r="I25" s="580"/>
      <c r="J25" s="580"/>
      <c r="K25" s="580"/>
      <c r="L25" s="580"/>
      <c r="M25" s="581"/>
      <c r="N25" s="120"/>
      <c r="O25" s="612"/>
      <c r="P25" s="583" t="s">
        <v>1645</v>
      </c>
      <c r="Q25" s="584"/>
      <c r="R25" s="585"/>
      <c r="S25" s="77">
        <v>470</v>
      </c>
      <c r="T25" s="77"/>
      <c r="U25" s="579" t="s">
        <v>1050</v>
      </c>
      <c r="V25" s="580"/>
      <c r="W25" s="580"/>
      <c r="X25" s="580"/>
      <c r="Y25" s="580"/>
      <c r="Z25" s="580"/>
      <c r="AA25" s="581"/>
    </row>
    <row r="26" spans="1:27" ht="12.75" customHeight="1">
      <c r="A26" s="643"/>
      <c r="B26" s="583" t="s">
        <v>743</v>
      </c>
      <c r="C26" s="584"/>
      <c r="D26" s="585"/>
      <c r="E26" s="77">
        <v>590</v>
      </c>
      <c r="F26" s="77"/>
      <c r="G26" s="579" t="s">
        <v>1032</v>
      </c>
      <c r="H26" s="580"/>
      <c r="I26" s="580"/>
      <c r="J26" s="580"/>
      <c r="K26" s="580"/>
      <c r="L26" s="580"/>
      <c r="M26" s="581"/>
      <c r="N26" s="120"/>
      <c r="O26" s="612"/>
      <c r="P26" s="583" t="s">
        <v>1647</v>
      </c>
      <c r="Q26" s="584"/>
      <c r="R26" s="585"/>
      <c r="S26" s="77">
        <v>400</v>
      </c>
      <c r="T26" s="77"/>
      <c r="U26" s="579" t="s">
        <v>1051</v>
      </c>
      <c r="V26" s="580"/>
      <c r="W26" s="580"/>
      <c r="X26" s="580"/>
      <c r="Y26" s="580"/>
      <c r="Z26" s="580"/>
      <c r="AA26" s="581"/>
    </row>
    <row r="27" spans="1:27" ht="12.75" customHeight="1">
      <c r="A27" s="643"/>
      <c r="B27" s="583" t="s">
        <v>745</v>
      </c>
      <c r="C27" s="584"/>
      <c r="D27" s="585"/>
      <c r="E27" s="77">
        <v>410</v>
      </c>
      <c r="F27" s="77"/>
      <c r="G27" s="579" t="s">
        <v>746</v>
      </c>
      <c r="H27" s="580"/>
      <c r="I27" s="580"/>
      <c r="J27" s="580"/>
      <c r="K27" s="580"/>
      <c r="L27" s="580"/>
      <c r="M27" s="581"/>
      <c r="N27" s="120"/>
      <c r="O27" s="612"/>
      <c r="P27" s="583" t="s">
        <v>739</v>
      </c>
      <c r="Q27" s="584"/>
      <c r="R27" s="585"/>
      <c r="S27" s="93">
        <v>550</v>
      </c>
      <c r="T27" s="93"/>
      <c r="U27" s="579" t="s">
        <v>1052</v>
      </c>
      <c r="V27" s="580"/>
      <c r="W27" s="580"/>
      <c r="X27" s="580"/>
      <c r="Y27" s="580"/>
      <c r="Z27" s="580"/>
      <c r="AA27" s="581"/>
    </row>
    <row r="28" spans="1:27" ht="12.75" customHeight="1">
      <c r="A28" s="643"/>
      <c r="B28" s="583" t="s">
        <v>748</v>
      </c>
      <c r="C28" s="584"/>
      <c r="D28" s="585"/>
      <c r="E28" s="77">
        <v>430</v>
      </c>
      <c r="F28" s="77"/>
      <c r="G28" s="579" t="s">
        <v>1033</v>
      </c>
      <c r="H28" s="580"/>
      <c r="I28" s="580"/>
      <c r="J28" s="580"/>
      <c r="K28" s="580"/>
      <c r="L28" s="580"/>
      <c r="M28" s="581"/>
      <c r="N28" s="120"/>
      <c r="O28" s="612"/>
      <c r="P28" s="583" t="s">
        <v>742</v>
      </c>
      <c r="Q28" s="584"/>
      <c r="R28" s="585"/>
      <c r="S28" s="93">
        <v>510</v>
      </c>
      <c r="T28" s="93"/>
      <c r="U28" s="579" t="s">
        <v>1053</v>
      </c>
      <c r="V28" s="580"/>
      <c r="W28" s="580"/>
      <c r="X28" s="580"/>
      <c r="Y28" s="580"/>
      <c r="Z28" s="580"/>
      <c r="AA28" s="581"/>
    </row>
    <row r="29" spans="1:27" ht="12.75" customHeight="1">
      <c r="A29" s="643"/>
      <c r="B29" s="583" t="s">
        <v>750</v>
      </c>
      <c r="C29" s="584"/>
      <c r="D29" s="585"/>
      <c r="E29" s="77">
        <v>490</v>
      </c>
      <c r="F29" s="77"/>
      <c r="G29" s="579" t="s">
        <v>1034</v>
      </c>
      <c r="H29" s="580"/>
      <c r="I29" s="580"/>
      <c r="J29" s="580"/>
      <c r="K29" s="580"/>
      <c r="L29" s="580"/>
      <c r="M29" s="581"/>
      <c r="N29" s="120"/>
      <c r="O29" s="612"/>
      <c r="P29" s="583" t="s">
        <v>744</v>
      </c>
      <c r="Q29" s="584"/>
      <c r="R29" s="585"/>
      <c r="S29" s="77">
        <v>340</v>
      </c>
      <c r="T29" s="77"/>
      <c r="U29" s="579" t="s">
        <v>1054</v>
      </c>
      <c r="V29" s="580"/>
      <c r="W29" s="580"/>
      <c r="X29" s="580"/>
      <c r="Y29" s="580"/>
      <c r="Z29" s="580"/>
      <c r="AA29" s="581"/>
    </row>
    <row r="30" spans="1:27" ht="12.75" customHeight="1">
      <c r="A30" s="643"/>
      <c r="B30" s="583" t="s">
        <v>752</v>
      </c>
      <c r="C30" s="584"/>
      <c r="D30" s="585"/>
      <c r="E30" s="77">
        <v>470</v>
      </c>
      <c r="F30" s="77"/>
      <c r="G30" s="579" t="s">
        <v>1035</v>
      </c>
      <c r="H30" s="580"/>
      <c r="I30" s="580"/>
      <c r="J30" s="580"/>
      <c r="K30" s="580"/>
      <c r="L30" s="580"/>
      <c r="M30" s="581"/>
      <c r="N30" s="120"/>
      <c r="O30" s="612"/>
      <c r="P30" s="583" t="s">
        <v>747</v>
      </c>
      <c r="Q30" s="584"/>
      <c r="R30" s="585"/>
      <c r="S30" s="77">
        <v>360</v>
      </c>
      <c r="T30" s="77"/>
      <c r="U30" s="579" t="s">
        <v>1055</v>
      </c>
      <c r="V30" s="580"/>
      <c r="W30" s="580"/>
      <c r="X30" s="580"/>
      <c r="Y30" s="580"/>
      <c r="Z30" s="580"/>
      <c r="AA30" s="581"/>
    </row>
    <row r="31" spans="1:27" ht="12.75" customHeight="1">
      <c r="A31" s="643"/>
      <c r="B31" s="583" t="s">
        <v>754</v>
      </c>
      <c r="C31" s="584"/>
      <c r="D31" s="585"/>
      <c r="E31" s="77">
        <v>440</v>
      </c>
      <c r="F31" s="77"/>
      <c r="G31" s="698" t="s">
        <v>755</v>
      </c>
      <c r="H31" s="699"/>
      <c r="I31" s="699"/>
      <c r="J31" s="699"/>
      <c r="K31" s="699"/>
      <c r="L31" s="699"/>
      <c r="M31" s="700"/>
      <c r="N31" s="120"/>
      <c r="O31" s="612"/>
      <c r="P31" s="583" t="s">
        <v>749</v>
      </c>
      <c r="Q31" s="584"/>
      <c r="R31" s="585"/>
      <c r="S31" s="77">
        <v>590</v>
      </c>
      <c r="T31" s="77"/>
      <c r="U31" s="579" t="s">
        <v>1056</v>
      </c>
      <c r="V31" s="580"/>
      <c r="W31" s="580"/>
      <c r="X31" s="580"/>
      <c r="Y31" s="580"/>
      <c r="Z31" s="580"/>
      <c r="AA31" s="581"/>
    </row>
    <row r="32" spans="1:27" ht="12.75" customHeight="1">
      <c r="A32" s="643"/>
      <c r="B32" s="583" t="s">
        <v>757</v>
      </c>
      <c r="C32" s="584"/>
      <c r="D32" s="585"/>
      <c r="E32" s="77">
        <v>280</v>
      </c>
      <c r="F32" s="77"/>
      <c r="G32" s="579" t="s">
        <v>758</v>
      </c>
      <c r="H32" s="580"/>
      <c r="I32" s="580"/>
      <c r="J32" s="580"/>
      <c r="K32" s="580"/>
      <c r="L32" s="580"/>
      <c r="M32" s="581"/>
      <c r="N32" s="120"/>
      <c r="O32" s="612"/>
      <c r="P32" s="583" t="s">
        <v>751</v>
      </c>
      <c r="Q32" s="584"/>
      <c r="R32" s="585"/>
      <c r="S32" s="77">
        <v>650</v>
      </c>
      <c r="T32" s="77"/>
      <c r="U32" s="579" t="s">
        <v>1057</v>
      </c>
      <c r="V32" s="580"/>
      <c r="W32" s="580"/>
      <c r="X32" s="580"/>
      <c r="Y32" s="580"/>
      <c r="Z32" s="580"/>
      <c r="AA32" s="581"/>
    </row>
    <row r="33" spans="1:27" ht="12.75" customHeight="1">
      <c r="A33" s="643"/>
      <c r="B33" s="672" t="s">
        <v>759</v>
      </c>
      <c r="C33" s="673"/>
      <c r="D33" s="674"/>
      <c r="E33" s="77">
        <v>750</v>
      </c>
      <c r="F33" s="77"/>
      <c r="G33" s="676" t="s">
        <v>760</v>
      </c>
      <c r="H33" s="677"/>
      <c r="I33" s="677"/>
      <c r="J33" s="677"/>
      <c r="K33" s="677"/>
      <c r="L33" s="677"/>
      <c r="M33" s="678"/>
      <c r="N33" s="120"/>
      <c r="O33" s="612"/>
      <c r="P33" s="583" t="s">
        <v>753</v>
      </c>
      <c r="Q33" s="584"/>
      <c r="R33" s="585"/>
      <c r="S33" s="77">
        <v>520</v>
      </c>
      <c r="T33" s="77"/>
      <c r="U33" s="579" t="s">
        <v>1058</v>
      </c>
      <c r="V33" s="580"/>
      <c r="W33" s="580"/>
      <c r="X33" s="580"/>
      <c r="Y33" s="580"/>
      <c r="Z33" s="580"/>
      <c r="AA33" s="581"/>
    </row>
    <row r="34" spans="1:27" ht="12.75" customHeight="1">
      <c r="A34" s="643"/>
      <c r="B34" s="583" t="s">
        <v>919</v>
      </c>
      <c r="C34" s="584"/>
      <c r="D34" s="585"/>
      <c r="E34" s="77">
        <v>350</v>
      </c>
      <c r="F34" s="77"/>
      <c r="G34" s="698" t="s">
        <v>1036</v>
      </c>
      <c r="H34" s="699"/>
      <c r="I34" s="699"/>
      <c r="J34" s="699"/>
      <c r="K34" s="699"/>
      <c r="L34" s="699"/>
      <c r="M34" s="700"/>
      <c r="N34" s="120"/>
      <c r="O34" s="612"/>
      <c r="P34" s="583" t="s">
        <v>756</v>
      </c>
      <c r="Q34" s="584"/>
      <c r="R34" s="585"/>
      <c r="S34" s="77">
        <v>590</v>
      </c>
      <c r="T34" s="77"/>
      <c r="U34" s="676" t="s">
        <v>1059</v>
      </c>
      <c r="V34" s="677"/>
      <c r="W34" s="677"/>
      <c r="X34" s="677"/>
      <c r="Y34" s="677"/>
      <c r="Z34" s="677"/>
      <c r="AA34" s="678"/>
    </row>
    <row r="35" spans="1:27" ht="12.75" customHeight="1">
      <c r="A35" s="643"/>
      <c r="B35" s="672" t="s">
        <v>920</v>
      </c>
      <c r="C35" s="673"/>
      <c r="D35" s="674"/>
      <c r="E35" s="77">
        <v>490</v>
      </c>
      <c r="F35" s="77"/>
      <c r="G35" s="818" t="s">
        <v>1037</v>
      </c>
      <c r="H35" s="819"/>
      <c r="I35" s="819"/>
      <c r="J35" s="819"/>
      <c r="K35" s="819"/>
      <c r="L35" s="819"/>
      <c r="M35" s="820"/>
      <c r="N35" s="120"/>
      <c r="O35" s="612"/>
      <c r="P35" s="583" t="s">
        <v>926</v>
      </c>
      <c r="Q35" s="584"/>
      <c r="R35" s="585"/>
      <c r="S35" s="77">
        <v>570</v>
      </c>
      <c r="T35" s="77"/>
      <c r="U35" s="698" t="s">
        <v>1060</v>
      </c>
      <c r="V35" s="699"/>
      <c r="W35" s="699"/>
      <c r="X35" s="699"/>
      <c r="Y35" s="699"/>
      <c r="Z35" s="699"/>
      <c r="AA35" s="700"/>
    </row>
    <row r="36" spans="1:27" ht="12.75" customHeight="1">
      <c r="A36" s="644"/>
      <c r="B36" s="582" t="s">
        <v>32</v>
      </c>
      <c r="C36" s="476"/>
      <c r="D36" s="477"/>
      <c r="E36" s="86">
        <f>SUM(E21:E35)</f>
        <v>6820</v>
      </c>
      <c r="F36" s="86">
        <f>SUM(F21:F35)</f>
        <v>0</v>
      </c>
      <c r="G36" s="591"/>
      <c r="H36" s="592"/>
      <c r="I36" s="592"/>
      <c r="J36" s="592"/>
      <c r="K36" s="592"/>
      <c r="L36" s="592"/>
      <c r="M36" s="593"/>
      <c r="N36" s="120"/>
      <c r="O36" s="612"/>
      <c r="P36" s="583" t="s">
        <v>927</v>
      </c>
      <c r="Q36" s="584"/>
      <c r="R36" s="585"/>
      <c r="S36" s="77">
        <v>360</v>
      </c>
      <c r="T36" s="77"/>
      <c r="U36" s="698" t="s">
        <v>1061</v>
      </c>
      <c r="V36" s="699"/>
      <c r="W36" s="699"/>
      <c r="X36" s="699"/>
      <c r="Y36" s="699"/>
      <c r="Z36" s="699"/>
      <c r="AA36" s="700"/>
    </row>
    <row r="37" spans="1:27" ht="12.75" customHeight="1">
      <c r="A37" s="642" t="s">
        <v>762</v>
      </c>
      <c r="B37" s="583" t="s">
        <v>763</v>
      </c>
      <c r="C37" s="584"/>
      <c r="D37" s="585"/>
      <c r="E37" s="85">
        <v>400</v>
      </c>
      <c r="F37" s="85"/>
      <c r="G37" s="586" t="s">
        <v>1038</v>
      </c>
      <c r="H37" s="587"/>
      <c r="I37" s="587"/>
      <c r="J37" s="587"/>
      <c r="K37" s="587"/>
      <c r="L37" s="587"/>
      <c r="M37" s="588"/>
      <c r="N37" s="120"/>
      <c r="O37" s="612"/>
      <c r="P37" s="583" t="s">
        <v>928</v>
      </c>
      <c r="Q37" s="584"/>
      <c r="R37" s="585"/>
      <c r="S37" s="77">
        <v>330</v>
      </c>
      <c r="T37" s="77"/>
      <c r="U37" s="698" t="s">
        <v>1062</v>
      </c>
      <c r="V37" s="699"/>
      <c r="W37" s="699"/>
      <c r="X37" s="699"/>
      <c r="Y37" s="699"/>
      <c r="Z37" s="699"/>
      <c r="AA37" s="700"/>
    </row>
    <row r="38" spans="1:27" ht="12.75" customHeight="1">
      <c r="A38" s="643"/>
      <c r="B38" s="583" t="s">
        <v>764</v>
      </c>
      <c r="C38" s="584"/>
      <c r="D38" s="585"/>
      <c r="E38" s="77">
        <v>580</v>
      </c>
      <c r="F38" s="77"/>
      <c r="G38" s="579" t="s">
        <v>765</v>
      </c>
      <c r="H38" s="580"/>
      <c r="I38" s="580"/>
      <c r="J38" s="580"/>
      <c r="K38" s="580"/>
      <c r="L38" s="580"/>
      <c r="M38" s="581"/>
      <c r="N38" s="120"/>
      <c r="O38" s="612"/>
      <c r="P38" s="633"/>
      <c r="Q38" s="634"/>
      <c r="R38" s="635"/>
      <c r="S38" s="78"/>
      <c r="T38" s="78"/>
      <c r="U38" s="472"/>
      <c r="V38" s="473"/>
      <c r="W38" s="473"/>
      <c r="X38" s="473"/>
      <c r="Y38" s="473"/>
      <c r="Z38" s="473"/>
      <c r="AA38" s="590"/>
    </row>
    <row r="39" spans="1:27" ht="12.75" customHeight="1">
      <c r="A39" s="643"/>
      <c r="B39" s="583" t="s">
        <v>1648</v>
      </c>
      <c r="C39" s="584"/>
      <c r="D39" s="585"/>
      <c r="E39" s="77">
        <v>500</v>
      </c>
      <c r="F39" s="77"/>
      <c r="G39" s="579" t="s">
        <v>1039</v>
      </c>
      <c r="H39" s="580"/>
      <c r="I39" s="580"/>
      <c r="J39" s="580"/>
      <c r="K39" s="580"/>
      <c r="L39" s="580"/>
      <c r="M39" s="581"/>
      <c r="N39" s="120"/>
      <c r="O39" s="613"/>
      <c r="P39" s="582" t="s">
        <v>32</v>
      </c>
      <c r="Q39" s="476"/>
      <c r="R39" s="660"/>
      <c r="S39" s="86">
        <f>SUM(S24:S37)</f>
        <v>6670</v>
      </c>
      <c r="T39" s="86">
        <f>SUM(T24:T37)</f>
        <v>0</v>
      </c>
      <c r="U39" s="591"/>
      <c r="V39" s="592"/>
      <c r="W39" s="592"/>
      <c r="X39" s="592"/>
      <c r="Y39" s="592"/>
      <c r="Z39" s="592"/>
      <c r="AA39" s="593"/>
    </row>
    <row r="40" spans="1:27" ht="12.75" customHeight="1">
      <c r="A40" s="643"/>
      <c r="B40" s="583" t="s">
        <v>769</v>
      </c>
      <c r="C40" s="584"/>
      <c r="D40" s="585"/>
      <c r="E40" s="77">
        <v>420</v>
      </c>
      <c r="F40" s="77"/>
      <c r="G40" s="579" t="s">
        <v>770</v>
      </c>
      <c r="H40" s="580"/>
      <c r="I40" s="580"/>
      <c r="J40" s="580"/>
      <c r="K40" s="580"/>
      <c r="L40" s="580"/>
      <c r="M40" s="581"/>
      <c r="N40" s="120"/>
      <c r="O40" s="807" t="s">
        <v>924</v>
      </c>
      <c r="P40" s="764" t="s">
        <v>925</v>
      </c>
      <c r="Q40" s="765"/>
      <c r="R40" s="765"/>
      <c r="S40" s="115">
        <v>550</v>
      </c>
      <c r="T40" s="115"/>
      <c r="U40" s="822" t="s">
        <v>1063</v>
      </c>
      <c r="V40" s="823"/>
      <c r="W40" s="823"/>
      <c r="X40" s="823"/>
      <c r="Y40" s="823"/>
      <c r="Z40" s="823"/>
      <c r="AA40" s="824"/>
    </row>
    <row r="41" spans="1:27" ht="12.75" customHeight="1">
      <c r="A41" s="643"/>
      <c r="B41" s="583" t="s">
        <v>772</v>
      </c>
      <c r="C41" s="584"/>
      <c r="D41" s="585"/>
      <c r="E41" s="77">
        <v>490</v>
      </c>
      <c r="F41" s="77"/>
      <c r="G41" s="579" t="s">
        <v>1649</v>
      </c>
      <c r="H41" s="580"/>
      <c r="I41" s="580"/>
      <c r="J41" s="580"/>
      <c r="K41" s="580"/>
      <c r="L41" s="580"/>
      <c r="M41" s="581"/>
      <c r="N41" s="120"/>
      <c r="O41" s="808"/>
      <c r="P41" s="821" t="s">
        <v>1815</v>
      </c>
      <c r="Q41" s="379"/>
      <c r="R41" s="379"/>
      <c r="S41" s="116">
        <v>480</v>
      </c>
      <c r="T41" s="116"/>
      <c r="U41" s="271" t="s">
        <v>1818</v>
      </c>
      <c r="V41" s="272"/>
      <c r="W41" s="272"/>
      <c r="X41" s="272"/>
      <c r="Y41" s="272"/>
      <c r="Z41" s="272"/>
      <c r="AA41" s="827"/>
    </row>
    <row r="42" spans="1:27" ht="12.75" customHeight="1">
      <c r="A42" s="643"/>
      <c r="B42" s="583" t="s">
        <v>774</v>
      </c>
      <c r="C42" s="584"/>
      <c r="D42" s="585"/>
      <c r="E42" s="77">
        <v>480</v>
      </c>
      <c r="F42" s="77"/>
      <c r="G42" s="579" t="s">
        <v>1650</v>
      </c>
      <c r="H42" s="580"/>
      <c r="I42" s="580"/>
      <c r="J42" s="580"/>
      <c r="K42" s="580"/>
      <c r="L42" s="580"/>
      <c r="M42" s="581"/>
      <c r="N42" s="120"/>
      <c r="O42" s="808"/>
      <c r="P42" s="821" t="s">
        <v>1816</v>
      </c>
      <c r="Q42" s="379"/>
      <c r="R42" s="379"/>
      <c r="S42" s="116">
        <v>450</v>
      </c>
      <c r="T42" s="116"/>
      <c r="U42" s="271" t="s">
        <v>1819</v>
      </c>
      <c r="V42" s="272"/>
      <c r="W42" s="272"/>
      <c r="X42" s="272"/>
      <c r="Y42" s="272"/>
      <c r="Z42" s="272"/>
      <c r="AA42" s="827"/>
    </row>
    <row r="43" spans="1:27" ht="12.75" customHeight="1">
      <c r="A43" s="643"/>
      <c r="B43" s="583" t="s">
        <v>776</v>
      </c>
      <c r="C43" s="584"/>
      <c r="D43" s="585"/>
      <c r="E43" s="77">
        <v>500</v>
      </c>
      <c r="F43" s="77"/>
      <c r="G43" s="579" t="s">
        <v>1651</v>
      </c>
      <c r="H43" s="580"/>
      <c r="I43" s="580"/>
      <c r="J43" s="580"/>
      <c r="K43" s="580"/>
      <c r="L43" s="580"/>
      <c r="M43" s="581"/>
      <c r="N43" s="120"/>
      <c r="O43" s="808"/>
      <c r="P43" s="821" t="s">
        <v>1817</v>
      </c>
      <c r="Q43" s="379"/>
      <c r="R43" s="379"/>
      <c r="S43" s="116">
        <v>350</v>
      </c>
      <c r="T43" s="116"/>
      <c r="U43" s="271" t="s">
        <v>1820</v>
      </c>
      <c r="V43" s="272"/>
      <c r="W43" s="272"/>
      <c r="X43" s="272"/>
      <c r="Y43" s="272"/>
      <c r="Z43" s="272"/>
      <c r="AA43" s="827"/>
    </row>
    <row r="44" spans="1:27" ht="12.75" customHeight="1">
      <c r="A44" s="643"/>
      <c r="B44" s="583" t="s">
        <v>778</v>
      </c>
      <c r="C44" s="584"/>
      <c r="D44" s="585"/>
      <c r="E44" s="77">
        <v>410</v>
      </c>
      <c r="F44" s="77"/>
      <c r="G44" s="579" t="s">
        <v>964</v>
      </c>
      <c r="H44" s="580"/>
      <c r="I44" s="580"/>
      <c r="J44" s="580"/>
      <c r="K44" s="580"/>
      <c r="L44" s="580"/>
      <c r="M44" s="581"/>
      <c r="N44" s="120"/>
      <c r="O44" s="808"/>
      <c r="P44" s="633"/>
      <c r="Q44" s="634"/>
      <c r="R44" s="635"/>
      <c r="S44" s="78"/>
      <c r="T44" s="78"/>
      <c r="U44" s="472"/>
      <c r="V44" s="473"/>
      <c r="W44" s="473"/>
      <c r="X44" s="473"/>
      <c r="Y44" s="473"/>
      <c r="Z44" s="473"/>
      <c r="AA44" s="590"/>
    </row>
    <row r="45" spans="1:27" ht="12.75" customHeight="1">
      <c r="A45" s="643"/>
      <c r="B45" s="583" t="s">
        <v>780</v>
      </c>
      <c r="C45" s="584"/>
      <c r="D45" s="585"/>
      <c r="E45" s="77">
        <v>570</v>
      </c>
      <c r="F45" s="77"/>
      <c r="G45" s="579" t="s">
        <v>781</v>
      </c>
      <c r="H45" s="580"/>
      <c r="I45" s="580"/>
      <c r="J45" s="580"/>
      <c r="K45" s="580"/>
      <c r="L45" s="580"/>
      <c r="M45" s="581"/>
      <c r="N45" s="120"/>
      <c r="O45" s="809"/>
      <c r="P45" s="825" t="s">
        <v>32</v>
      </c>
      <c r="Q45" s="826"/>
      <c r="R45" s="826"/>
      <c r="S45" s="86">
        <f>SUM(S40:S43)</f>
        <v>1830</v>
      </c>
      <c r="T45" s="117">
        <f>SUM(T40:T43)</f>
        <v>0</v>
      </c>
      <c r="U45" s="810"/>
      <c r="V45" s="810"/>
      <c r="W45" s="810"/>
      <c r="X45" s="810"/>
      <c r="Y45" s="810"/>
      <c r="Z45" s="810"/>
      <c r="AA45" s="811"/>
    </row>
    <row r="46" spans="1:27" ht="12.75" customHeight="1">
      <c r="A46" s="643"/>
      <c r="B46" s="583" t="s">
        <v>783</v>
      </c>
      <c r="C46" s="584"/>
      <c r="D46" s="585"/>
      <c r="E46" s="77">
        <v>380</v>
      </c>
      <c r="F46" s="77"/>
      <c r="G46" s="579" t="s">
        <v>784</v>
      </c>
      <c r="H46" s="580"/>
      <c r="I46" s="580"/>
      <c r="J46" s="580"/>
      <c r="K46" s="580"/>
      <c r="L46" s="580"/>
      <c r="M46" s="581"/>
      <c r="N46" s="120"/>
      <c r="O46" s="72"/>
      <c r="P46" s="73"/>
      <c r="Q46" s="73"/>
      <c r="R46" s="74"/>
      <c r="S46" s="52"/>
      <c r="T46" s="75"/>
      <c r="U46" s="31"/>
      <c r="V46" s="31"/>
      <c r="W46" s="31"/>
      <c r="X46" s="31"/>
      <c r="Y46" s="31"/>
      <c r="Z46" s="31"/>
      <c r="AA46" s="31"/>
    </row>
    <row r="47" spans="1:27" ht="12.75" customHeight="1">
      <c r="A47" s="643"/>
      <c r="B47" s="583" t="s">
        <v>786</v>
      </c>
      <c r="C47" s="584"/>
      <c r="D47" s="585"/>
      <c r="E47" s="77">
        <v>410</v>
      </c>
      <c r="F47" s="77"/>
      <c r="G47" s="579" t="s">
        <v>787</v>
      </c>
      <c r="H47" s="580"/>
      <c r="I47" s="580"/>
      <c r="J47" s="580"/>
      <c r="K47" s="580"/>
      <c r="L47" s="580"/>
      <c r="M47" s="581"/>
      <c r="N47" s="120"/>
      <c r="O47" s="695" t="s">
        <v>761</v>
      </c>
      <c r="P47" s="696"/>
      <c r="Q47" s="696"/>
      <c r="R47" s="697"/>
      <c r="S47" s="97">
        <f>S17+S23+S39+S45</f>
        <v>13510</v>
      </c>
      <c r="T47" s="94">
        <f>T17+T23+T39+T45</f>
        <v>0</v>
      </c>
      <c r="U47" s="31"/>
      <c r="V47" s="31"/>
      <c r="W47" s="31"/>
      <c r="X47" s="31"/>
      <c r="Y47" s="31"/>
      <c r="Z47" s="31"/>
      <c r="AA47" s="31"/>
    </row>
    <row r="48" spans="1:27" ht="12.75" customHeight="1">
      <c r="A48" s="643"/>
      <c r="B48" s="583" t="s">
        <v>789</v>
      </c>
      <c r="C48" s="584"/>
      <c r="D48" s="585"/>
      <c r="E48" s="77">
        <v>300</v>
      </c>
      <c r="F48" s="77"/>
      <c r="G48" s="579" t="s">
        <v>790</v>
      </c>
      <c r="H48" s="580"/>
      <c r="I48" s="580"/>
      <c r="J48" s="580"/>
      <c r="K48" s="580"/>
      <c r="L48" s="580"/>
      <c r="M48" s="581"/>
      <c r="N48" s="120"/>
      <c r="O48" s="70"/>
      <c r="P48" s="31"/>
      <c r="Q48" s="31"/>
      <c r="R48" s="31"/>
      <c r="S48" s="76"/>
      <c r="T48" s="71"/>
      <c r="U48" s="31"/>
      <c r="V48" s="31"/>
      <c r="W48" s="31"/>
      <c r="X48" s="31"/>
      <c r="Y48" s="31"/>
      <c r="Z48" s="31"/>
      <c r="AA48" s="31"/>
    </row>
    <row r="49" spans="1:27" ht="12.75" customHeight="1">
      <c r="A49" s="643"/>
      <c r="B49" s="583" t="s">
        <v>792</v>
      </c>
      <c r="C49" s="584"/>
      <c r="D49" s="585"/>
      <c r="E49" s="77">
        <v>410</v>
      </c>
      <c r="F49" s="77"/>
      <c r="G49" s="579" t="s">
        <v>793</v>
      </c>
      <c r="H49" s="580"/>
      <c r="I49" s="580"/>
      <c r="J49" s="580"/>
      <c r="K49" s="580"/>
      <c r="L49" s="580"/>
      <c r="M49" s="581"/>
      <c r="N49" s="120"/>
      <c r="O49" s="70"/>
      <c r="P49" s="31"/>
      <c r="Q49" s="31"/>
      <c r="R49" s="31"/>
      <c r="S49" s="76"/>
      <c r="T49" s="71"/>
      <c r="U49" s="31"/>
      <c r="V49" s="31"/>
      <c r="W49" s="31"/>
      <c r="X49" s="31"/>
      <c r="Y49" s="31"/>
      <c r="Z49" s="31"/>
      <c r="AA49" s="31"/>
    </row>
    <row r="50" spans="1:27" ht="12.75" customHeight="1">
      <c r="A50" s="643"/>
      <c r="B50" s="583" t="s">
        <v>1652</v>
      </c>
      <c r="C50" s="584"/>
      <c r="D50" s="585"/>
      <c r="E50" s="77">
        <v>190</v>
      </c>
      <c r="F50" s="77"/>
      <c r="G50" s="579" t="s">
        <v>795</v>
      </c>
      <c r="H50" s="580"/>
      <c r="I50" s="580"/>
      <c r="J50" s="580"/>
      <c r="K50" s="580"/>
      <c r="L50" s="580"/>
      <c r="M50" s="581"/>
      <c r="N50" s="120"/>
      <c r="O50" s="70"/>
      <c r="P50" s="31"/>
      <c r="Q50" s="31"/>
      <c r="R50" s="31"/>
      <c r="S50" s="76"/>
      <c r="T50" s="71"/>
      <c r="U50" s="31"/>
      <c r="V50" s="31"/>
      <c r="W50" s="31"/>
      <c r="X50" s="31"/>
      <c r="Y50" s="31"/>
      <c r="Z50" s="31"/>
      <c r="AA50" s="31"/>
    </row>
    <row r="51" spans="1:27" ht="12.75" customHeight="1">
      <c r="A51" s="643"/>
      <c r="B51" s="583" t="s">
        <v>1653</v>
      </c>
      <c r="C51" s="584"/>
      <c r="D51" s="585"/>
      <c r="E51" s="77">
        <v>190</v>
      </c>
      <c r="F51" s="77"/>
      <c r="G51" s="579" t="s">
        <v>797</v>
      </c>
      <c r="H51" s="580"/>
      <c r="I51" s="580"/>
      <c r="J51" s="580"/>
      <c r="K51" s="580"/>
      <c r="L51" s="580"/>
      <c r="M51" s="581"/>
      <c r="N51" s="120"/>
      <c r="O51" s="70"/>
      <c r="P51" s="31"/>
      <c r="Q51" s="31"/>
      <c r="R51" s="31"/>
      <c r="S51" s="76"/>
      <c r="T51" s="71"/>
      <c r="U51" s="31"/>
      <c r="V51" s="31"/>
      <c r="W51" s="31"/>
      <c r="X51" s="31"/>
      <c r="Y51" s="31"/>
      <c r="Z51" s="31"/>
      <c r="AA51" s="31"/>
    </row>
    <row r="52" spans="1:27" ht="12.75" customHeight="1">
      <c r="A52" s="643"/>
      <c r="B52" s="582" t="s">
        <v>32</v>
      </c>
      <c r="C52" s="476"/>
      <c r="D52" s="477"/>
      <c r="E52" s="86">
        <f>SUM(E37:E51)</f>
        <v>6230</v>
      </c>
      <c r="F52" s="86">
        <f>SUM(F37:F51)</f>
        <v>0</v>
      </c>
      <c r="G52" s="591"/>
      <c r="H52" s="592"/>
      <c r="I52" s="592"/>
      <c r="J52" s="592"/>
      <c r="K52" s="592"/>
      <c r="L52" s="592"/>
      <c r="M52" s="593"/>
      <c r="N52" s="120"/>
      <c r="O52" s="70"/>
      <c r="P52" s="31"/>
      <c r="Q52" s="31"/>
      <c r="R52" s="31"/>
      <c r="S52" s="76"/>
      <c r="T52" s="71"/>
      <c r="U52" s="31"/>
      <c r="V52" s="31"/>
      <c r="W52" s="31"/>
      <c r="X52" s="31"/>
      <c r="Y52" s="31"/>
      <c r="Z52" s="31"/>
      <c r="AA52" s="31"/>
    </row>
    <row r="53" spans="1:27" ht="12.75" customHeight="1">
      <c r="A53" s="642" t="s">
        <v>960</v>
      </c>
      <c r="B53" s="815" t="s">
        <v>1270</v>
      </c>
      <c r="C53" s="816"/>
      <c r="D53" s="817"/>
      <c r="E53" s="85">
        <v>440</v>
      </c>
      <c r="F53" s="85"/>
      <c r="G53" s="586" t="s">
        <v>1279</v>
      </c>
      <c r="H53" s="587"/>
      <c r="I53" s="587"/>
      <c r="J53" s="587"/>
      <c r="K53" s="587"/>
      <c r="L53" s="587"/>
      <c r="M53" s="588"/>
      <c r="N53" s="120"/>
      <c r="O53" s="70"/>
      <c r="P53" s="31"/>
      <c r="Q53" s="31"/>
      <c r="R53" s="31"/>
      <c r="S53" s="76"/>
      <c r="T53" s="71"/>
      <c r="U53" s="31"/>
      <c r="V53" s="31"/>
      <c r="W53" s="31"/>
      <c r="X53" s="31"/>
      <c r="Y53" s="31"/>
      <c r="Z53" s="31"/>
      <c r="AA53" s="31"/>
    </row>
    <row r="54" spans="1:27" ht="12.75" customHeight="1">
      <c r="A54" s="643"/>
      <c r="B54" s="812" t="s">
        <v>1271</v>
      </c>
      <c r="C54" s="813"/>
      <c r="D54" s="814"/>
      <c r="E54" s="77">
        <v>870</v>
      </c>
      <c r="F54" s="77"/>
      <c r="G54" s="579" t="s">
        <v>1280</v>
      </c>
      <c r="H54" s="580"/>
      <c r="I54" s="580"/>
      <c r="J54" s="580"/>
      <c r="K54" s="580"/>
      <c r="L54" s="580"/>
      <c r="M54" s="581"/>
      <c r="N54" s="120"/>
      <c r="O54" s="70"/>
      <c r="P54" s="31"/>
      <c r="Q54" s="31"/>
      <c r="R54" s="31"/>
      <c r="S54" s="76"/>
      <c r="T54" s="71"/>
      <c r="U54" s="31"/>
      <c r="V54" s="31"/>
      <c r="W54" s="31"/>
      <c r="X54" s="31"/>
      <c r="Y54" s="31"/>
      <c r="Z54" s="31"/>
      <c r="AA54" s="31"/>
    </row>
    <row r="55" spans="1:27" ht="12.75" customHeight="1">
      <c r="A55" s="643"/>
      <c r="B55" s="812" t="s">
        <v>1272</v>
      </c>
      <c r="C55" s="813"/>
      <c r="D55" s="814"/>
      <c r="E55" s="77">
        <v>640</v>
      </c>
      <c r="F55" s="77"/>
      <c r="G55" s="579" t="s">
        <v>1281</v>
      </c>
      <c r="H55" s="580"/>
      <c r="I55" s="580"/>
      <c r="J55" s="580"/>
      <c r="K55" s="580"/>
      <c r="L55" s="580"/>
      <c r="M55" s="581"/>
      <c r="N55" s="120"/>
      <c r="O55" s="70"/>
      <c r="P55" s="31"/>
      <c r="Q55" s="31"/>
      <c r="R55" s="31"/>
      <c r="S55" s="76"/>
      <c r="T55" s="71"/>
      <c r="U55" s="31"/>
      <c r="V55" s="31"/>
      <c r="W55" s="31"/>
      <c r="X55" s="31"/>
      <c r="Y55" s="31"/>
      <c r="Z55" s="31"/>
      <c r="AA55" s="31"/>
    </row>
    <row r="56" spans="1:27" ht="12.75" customHeight="1">
      <c r="A56" s="643"/>
      <c r="B56" s="812" t="s">
        <v>1276</v>
      </c>
      <c r="C56" s="813"/>
      <c r="D56" s="814"/>
      <c r="E56" s="77">
        <v>420</v>
      </c>
      <c r="F56" s="77"/>
      <c r="G56" s="579" t="s">
        <v>1282</v>
      </c>
      <c r="H56" s="580"/>
      <c r="I56" s="580"/>
      <c r="J56" s="580"/>
      <c r="K56" s="580"/>
      <c r="L56" s="580"/>
      <c r="M56" s="581"/>
      <c r="N56" s="120"/>
      <c r="O56" s="70"/>
      <c r="P56" s="31"/>
      <c r="Q56" s="31"/>
      <c r="R56" s="31"/>
      <c r="S56" s="76"/>
      <c r="T56" s="71"/>
      <c r="U56" s="31"/>
      <c r="V56" s="31"/>
      <c r="W56" s="31"/>
      <c r="X56" s="31"/>
      <c r="Y56" s="31"/>
      <c r="Z56" s="31"/>
      <c r="AA56" s="31"/>
    </row>
    <row r="57" spans="1:27" ht="12.75" customHeight="1">
      <c r="A57" s="643"/>
      <c r="B57" s="812" t="s">
        <v>1277</v>
      </c>
      <c r="C57" s="813"/>
      <c r="D57" s="814"/>
      <c r="E57" s="77">
        <v>490</v>
      </c>
      <c r="F57" s="77"/>
      <c r="G57" s="579" t="s">
        <v>1283</v>
      </c>
      <c r="H57" s="580"/>
      <c r="I57" s="580"/>
      <c r="J57" s="580"/>
      <c r="K57" s="580"/>
      <c r="L57" s="580"/>
      <c r="M57" s="581"/>
      <c r="N57" s="120"/>
      <c r="O57" s="70"/>
      <c r="P57" s="31"/>
      <c r="Q57" s="31"/>
      <c r="R57" s="31"/>
      <c r="S57" s="76"/>
      <c r="T57" s="71"/>
      <c r="U57" s="31"/>
      <c r="V57" s="31"/>
      <c r="W57" s="31"/>
      <c r="X57" s="31"/>
      <c r="Y57" s="31"/>
      <c r="Z57" s="31"/>
      <c r="AA57" s="31"/>
    </row>
    <row r="58" spans="1:27" ht="12.75" customHeight="1">
      <c r="A58" s="643"/>
      <c r="B58" s="812" t="s">
        <v>1278</v>
      </c>
      <c r="C58" s="813"/>
      <c r="D58" s="814"/>
      <c r="E58" s="77">
        <v>360</v>
      </c>
      <c r="F58" s="77"/>
      <c r="G58" s="579" t="s">
        <v>1284</v>
      </c>
      <c r="H58" s="580"/>
      <c r="I58" s="580"/>
      <c r="J58" s="580"/>
      <c r="K58" s="580"/>
      <c r="L58" s="580"/>
      <c r="M58" s="581"/>
      <c r="N58" s="120"/>
      <c r="O58" s="70"/>
      <c r="P58" s="31"/>
      <c r="Q58" s="31"/>
      <c r="R58" s="31"/>
      <c r="S58" s="76"/>
      <c r="T58" s="71"/>
      <c r="U58" s="31"/>
      <c r="V58" s="31"/>
      <c r="W58" s="31"/>
      <c r="X58" s="31"/>
      <c r="Y58" s="31"/>
      <c r="Z58" s="31"/>
      <c r="AA58" s="31"/>
    </row>
    <row r="59" spans="1:27" ht="12.75" customHeight="1">
      <c r="A59" s="643"/>
      <c r="B59" s="812" t="s">
        <v>1273</v>
      </c>
      <c r="C59" s="813"/>
      <c r="D59" s="814"/>
      <c r="E59" s="77">
        <v>480</v>
      </c>
      <c r="F59" s="77"/>
      <c r="G59" s="579" t="s">
        <v>1285</v>
      </c>
      <c r="H59" s="580"/>
      <c r="I59" s="580"/>
      <c r="J59" s="580"/>
      <c r="K59" s="580"/>
      <c r="L59" s="580"/>
      <c r="M59" s="581"/>
      <c r="N59" s="120"/>
      <c r="O59" s="70"/>
      <c r="P59" s="31"/>
      <c r="Q59" s="31"/>
      <c r="R59" s="31"/>
      <c r="S59" s="76"/>
      <c r="T59" s="71"/>
      <c r="U59" s="31"/>
      <c r="V59" s="31"/>
      <c r="W59" s="31"/>
      <c r="X59" s="31"/>
      <c r="Y59" s="31"/>
      <c r="Z59" s="31"/>
      <c r="AA59" s="31"/>
    </row>
    <row r="60" spans="1:27" ht="12.75" customHeight="1">
      <c r="A60" s="643"/>
      <c r="B60" s="812" t="s">
        <v>1274</v>
      </c>
      <c r="C60" s="813"/>
      <c r="D60" s="814"/>
      <c r="E60" s="77">
        <v>550</v>
      </c>
      <c r="F60" s="77"/>
      <c r="G60" s="579" t="s">
        <v>1286</v>
      </c>
      <c r="H60" s="580"/>
      <c r="I60" s="580"/>
      <c r="J60" s="580"/>
      <c r="K60" s="580"/>
      <c r="L60" s="580"/>
      <c r="M60" s="581"/>
      <c r="N60" s="120"/>
      <c r="O60" s="70"/>
      <c r="P60" s="31"/>
      <c r="Q60" s="31"/>
      <c r="R60" s="31"/>
      <c r="S60" s="76"/>
      <c r="T60" s="71"/>
      <c r="U60" s="31"/>
      <c r="V60" s="31"/>
      <c r="W60" s="31"/>
      <c r="X60" s="31"/>
      <c r="Y60" s="31"/>
      <c r="Z60" s="31"/>
      <c r="AA60" s="31"/>
    </row>
    <row r="61" spans="1:27" ht="12.75" customHeight="1">
      <c r="A61" s="643"/>
      <c r="B61" s="812" t="s">
        <v>1275</v>
      </c>
      <c r="C61" s="813"/>
      <c r="D61" s="814"/>
      <c r="E61" s="77">
        <v>480</v>
      </c>
      <c r="F61" s="77"/>
      <c r="G61" s="579" t="s">
        <v>1287</v>
      </c>
      <c r="H61" s="580"/>
      <c r="I61" s="580"/>
      <c r="J61" s="580"/>
      <c r="K61" s="580"/>
      <c r="L61" s="580"/>
      <c r="M61" s="581"/>
      <c r="N61" s="120"/>
      <c r="O61" s="70"/>
      <c r="P61" s="31"/>
      <c r="Q61" s="31"/>
      <c r="R61" s="31"/>
      <c r="S61" s="76"/>
      <c r="T61" s="71"/>
      <c r="U61" s="31"/>
      <c r="V61" s="31"/>
      <c r="W61" s="31"/>
      <c r="X61" s="31"/>
      <c r="Y61" s="31"/>
      <c r="Z61" s="31"/>
      <c r="AA61" s="31"/>
    </row>
    <row r="62" spans="1:27" ht="12.75" customHeight="1">
      <c r="A62" s="644"/>
      <c r="B62" s="582" t="s">
        <v>32</v>
      </c>
      <c r="C62" s="476"/>
      <c r="D62" s="660"/>
      <c r="E62" s="86">
        <f>SUM(E53:E61)</f>
        <v>4730</v>
      </c>
      <c r="F62" s="86">
        <f>SUM(F53:F61)</f>
        <v>0</v>
      </c>
      <c r="G62" s="591"/>
      <c r="H62" s="592"/>
      <c r="I62" s="592"/>
      <c r="J62" s="592"/>
      <c r="K62" s="592"/>
      <c r="L62" s="592"/>
      <c r="M62" s="593"/>
      <c r="N62" s="120"/>
      <c r="O62" s="70"/>
      <c r="P62" s="31"/>
      <c r="Q62" s="31"/>
      <c r="R62" s="31"/>
      <c r="S62" s="76"/>
      <c r="T62" s="71"/>
      <c r="U62" s="31"/>
      <c r="V62" s="31"/>
      <c r="W62" s="31"/>
      <c r="X62" s="31"/>
      <c r="Y62" s="31"/>
      <c r="Z62" s="31"/>
      <c r="AA62" s="31"/>
    </row>
    <row r="63" spans="1:27" ht="12.75" customHeight="1">
      <c r="A63" s="70"/>
      <c r="B63" s="31"/>
      <c r="C63" s="31"/>
      <c r="D63" s="31"/>
      <c r="E63" s="52"/>
      <c r="F63" s="71"/>
      <c r="G63" s="69"/>
      <c r="H63" s="69"/>
      <c r="I63" s="69"/>
      <c r="J63" s="69"/>
      <c r="K63" s="69"/>
      <c r="L63" s="69"/>
      <c r="M63" s="69"/>
      <c r="N63" s="120"/>
      <c r="O63" s="70"/>
      <c r="P63" s="31"/>
      <c r="Q63" s="31"/>
      <c r="R63" s="31"/>
      <c r="S63" s="76"/>
      <c r="T63" s="71"/>
      <c r="U63" s="31"/>
      <c r="V63" s="31"/>
      <c r="W63" s="31"/>
      <c r="X63" s="31"/>
      <c r="Y63" s="31"/>
      <c r="Z63" s="31"/>
      <c r="AA63" s="31"/>
    </row>
    <row r="64" spans="1:27" ht="12.75" customHeight="1">
      <c r="A64" s="695" t="s">
        <v>798</v>
      </c>
      <c r="B64" s="696"/>
      <c r="C64" s="696"/>
      <c r="D64" s="697"/>
      <c r="E64" s="97">
        <f>E20+E36+E52+E62</f>
        <v>24250</v>
      </c>
      <c r="F64" s="94">
        <f>F20+F36+F52+F62</f>
        <v>0</v>
      </c>
      <c r="G64" s="31"/>
      <c r="H64" s="31"/>
      <c r="I64" s="31"/>
      <c r="J64" s="31"/>
      <c r="K64" s="31"/>
      <c r="L64" s="31"/>
      <c r="M64" s="31"/>
      <c r="N64" s="120"/>
      <c r="O64" s="70"/>
      <c r="P64" s="31"/>
      <c r="Q64" s="31"/>
      <c r="R64" s="31"/>
      <c r="S64" s="76"/>
      <c r="T64" s="71"/>
      <c r="U64" s="31"/>
      <c r="V64" s="31"/>
      <c r="W64" s="31"/>
      <c r="X64" s="31"/>
      <c r="Y64" s="31"/>
      <c r="Z64" s="31"/>
      <c r="AA64" s="31"/>
    </row>
    <row r="65" spans="6:27" ht="12.75" customHeight="1">
      <c r="F65" s="60"/>
      <c r="G65" s="31"/>
      <c r="H65" s="31"/>
      <c r="I65" s="31"/>
      <c r="J65" s="31"/>
      <c r="K65" s="31"/>
      <c r="L65" s="31"/>
      <c r="M65" s="31"/>
      <c r="N65" s="120"/>
      <c r="O65" s="70"/>
      <c r="P65" s="31"/>
      <c r="Q65" s="31"/>
      <c r="R65" s="31"/>
      <c r="S65" s="76"/>
      <c r="T65" s="71"/>
      <c r="U65" s="31"/>
      <c r="V65" s="31"/>
      <c r="W65" s="31"/>
      <c r="X65" s="31"/>
      <c r="Y65" s="31"/>
      <c r="Z65" s="31"/>
      <c r="AA65" s="31"/>
    </row>
    <row r="66" spans="1:27" ht="12.75" customHeight="1">
      <c r="A66" s="695" t="s">
        <v>800</v>
      </c>
      <c r="B66" s="696"/>
      <c r="C66" s="696"/>
      <c r="D66" s="697"/>
      <c r="E66" s="97">
        <f>'八幡西区①'!S75+E64</f>
        <v>81590</v>
      </c>
      <c r="F66" s="94">
        <f>'八幡西区①'!T75+F64</f>
        <v>0</v>
      </c>
      <c r="G66" s="31"/>
      <c r="H66" s="31"/>
      <c r="I66" s="31"/>
      <c r="J66" s="31"/>
      <c r="K66" s="31"/>
      <c r="L66" s="31"/>
      <c r="M66" s="31"/>
      <c r="N66" s="120"/>
      <c r="O66" s="70"/>
      <c r="P66" s="31"/>
      <c r="Q66" s="31"/>
      <c r="R66" s="31"/>
      <c r="S66" s="76"/>
      <c r="T66" s="71"/>
      <c r="U66" s="31"/>
      <c r="V66" s="31"/>
      <c r="W66" s="31"/>
      <c r="X66" s="31"/>
      <c r="Y66" s="31"/>
      <c r="Z66" s="31"/>
      <c r="AA66" s="31"/>
    </row>
    <row r="67" spans="1:27" ht="12.75" customHeight="1">
      <c r="A67" s="70"/>
      <c r="B67" s="73"/>
      <c r="C67" s="73"/>
      <c r="D67" s="73"/>
      <c r="E67" s="52"/>
      <c r="F67" s="162"/>
      <c r="G67" s="31"/>
      <c r="H67" s="31"/>
      <c r="I67" s="31"/>
      <c r="J67" s="31"/>
      <c r="K67" s="31"/>
      <c r="L67" s="31"/>
      <c r="M67" s="31"/>
      <c r="N67" s="120"/>
      <c r="O67" s="70"/>
      <c r="P67" s="31"/>
      <c r="Q67" s="31"/>
      <c r="R67" s="31"/>
      <c r="S67" s="76"/>
      <c r="T67" s="71"/>
      <c r="U67" s="31"/>
      <c r="V67" s="31"/>
      <c r="W67" s="31"/>
      <c r="X67" s="31"/>
      <c r="Y67" s="31"/>
      <c r="Z67" s="31"/>
      <c r="AA67" s="31"/>
    </row>
    <row r="68" spans="1:27" ht="12.75" customHeight="1">
      <c r="A68" s="806" t="s">
        <v>945</v>
      </c>
      <c r="B68" s="806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</row>
    <row r="69" spans="2:27" ht="12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20"/>
      <c r="O69" s="70"/>
      <c r="P69" s="31"/>
      <c r="Q69" s="31"/>
      <c r="R69" s="31"/>
      <c r="S69" s="76"/>
      <c r="T69" s="71"/>
      <c r="U69" s="31"/>
      <c r="V69" s="31"/>
      <c r="W69" s="31"/>
      <c r="X69" s="31"/>
      <c r="Y69" s="31"/>
      <c r="Z69" s="31"/>
      <c r="AA69" s="31"/>
    </row>
    <row r="77" ht="12.75" customHeight="1">
      <c r="E77" s="163"/>
    </row>
    <row r="103" ht="12.75" customHeight="1">
      <c r="AI103" s="10"/>
    </row>
    <row r="104" ht="12.75" customHeight="1">
      <c r="AI104" s="10"/>
    </row>
    <row r="105" ht="12.75" customHeight="1">
      <c r="AI105" s="10"/>
    </row>
    <row r="106" ht="12.75" customHeight="1">
      <c r="AI106" s="10"/>
    </row>
    <row r="107" ht="12.75" customHeight="1">
      <c r="AI107" s="10"/>
    </row>
    <row r="108" ht="12.75" customHeight="1">
      <c r="AI108" s="10"/>
    </row>
    <row r="109" ht="12.75" customHeight="1">
      <c r="AI109" s="10"/>
    </row>
    <row r="110" ht="12.75" customHeight="1">
      <c r="AI110" s="10"/>
    </row>
    <row r="111" ht="12.75" customHeight="1">
      <c r="AI111" s="10"/>
    </row>
  </sheetData>
  <sheetProtection/>
  <mergeCells count="222">
    <mergeCell ref="U40:AA40"/>
    <mergeCell ref="P45:R45"/>
    <mergeCell ref="U41:AA41"/>
    <mergeCell ref="U42:AA42"/>
    <mergeCell ref="G46:M46"/>
    <mergeCell ref="G44:M44"/>
    <mergeCell ref="G43:M43"/>
    <mergeCell ref="G41:M41"/>
    <mergeCell ref="U43:AA43"/>
    <mergeCell ref="P41:R41"/>
    <mergeCell ref="P42:R42"/>
    <mergeCell ref="P43:R43"/>
    <mergeCell ref="B23:D23"/>
    <mergeCell ref="G52:M52"/>
    <mergeCell ref="B44:D44"/>
    <mergeCell ref="G40:M40"/>
    <mergeCell ref="G37:M37"/>
    <mergeCell ref="G48:M48"/>
    <mergeCell ref="G50:M50"/>
    <mergeCell ref="G38:M38"/>
    <mergeCell ref="G42:M42"/>
    <mergeCell ref="G39:M39"/>
    <mergeCell ref="O47:R47"/>
    <mergeCell ref="B43:D43"/>
    <mergeCell ref="B51:D51"/>
    <mergeCell ref="B48:D48"/>
    <mergeCell ref="B46:D46"/>
    <mergeCell ref="P39:R39"/>
    <mergeCell ref="G45:M45"/>
    <mergeCell ref="G47:M47"/>
    <mergeCell ref="B45:D45"/>
    <mergeCell ref="G51:M51"/>
    <mergeCell ref="A64:D64"/>
    <mergeCell ref="G19:M19"/>
    <mergeCell ref="A66:D66"/>
    <mergeCell ref="B37:D37"/>
    <mergeCell ref="B40:D40"/>
    <mergeCell ref="B49:D49"/>
    <mergeCell ref="B52:D52"/>
    <mergeCell ref="B47:D47"/>
    <mergeCell ref="B50:D50"/>
    <mergeCell ref="B20:D20"/>
    <mergeCell ref="B60:D60"/>
    <mergeCell ref="B61:D61"/>
    <mergeCell ref="B41:D41"/>
    <mergeCell ref="B36:D36"/>
    <mergeCell ref="B38:D38"/>
    <mergeCell ref="B39:D39"/>
    <mergeCell ref="B42:D42"/>
    <mergeCell ref="B31:D31"/>
    <mergeCell ref="G60:M60"/>
    <mergeCell ref="G61:M61"/>
    <mergeCell ref="G62:M62"/>
    <mergeCell ref="G18:M18"/>
    <mergeCell ref="G59:M59"/>
    <mergeCell ref="G16:M16"/>
    <mergeCell ref="G17:M17"/>
    <mergeCell ref="G22:M22"/>
    <mergeCell ref="G23:M23"/>
    <mergeCell ref="G49:M49"/>
    <mergeCell ref="P16:R16"/>
    <mergeCell ref="U16:AA16"/>
    <mergeCell ref="G53:M53"/>
    <mergeCell ref="X1:AA1"/>
    <mergeCell ref="G58:M58"/>
    <mergeCell ref="A4:S4"/>
    <mergeCell ref="B55:D55"/>
    <mergeCell ref="B54:D54"/>
    <mergeCell ref="P2:Q2"/>
    <mergeCell ref="G57:M57"/>
    <mergeCell ref="X4:Z4"/>
    <mergeCell ref="U4:V4"/>
    <mergeCell ref="U3:Z3"/>
    <mergeCell ref="U2:AA2"/>
    <mergeCell ref="F2:G2"/>
    <mergeCell ref="H2:I2"/>
    <mergeCell ref="K2:M2"/>
    <mergeCell ref="B62:D62"/>
    <mergeCell ref="G7:M7"/>
    <mergeCell ref="G15:M15"/>
    <mergeCell ref="G9:M9"/>
    <mergeCell ref="B56:D56"/>
    <mergeCell ref="G8:M8"/>
    <mergeCell ref="B53:D53"/>
    <mergeCell ref="G54:M54"/>
    <mergeCell ref="G55:M55"/>
    <mergeCell ref="G56:M56"/>
    <mergeCell ref="B9:D9"/>
    <mergeCell ref="A3:C3"/>
    <mergeCell ref="B11:D11"/>
    <mergeCell ref="G6:M6"/>
    <mergeCell ref="G5:M5"/>
    <mergeCell ref="B6:D6"/>
    <mergeCell ref="G10:M10"/>
    <mergeCell ref="A1:C1"/>
    <mergeCell ref="A2:C2"/>
    <mergeCell ref="B7:D7"/>
    <mergeCell ref="B5:D5"/>
    <mergeCell ref="D2:E2"/>
    <mergeCell ref="D1:E1"/>
    <mergeCell ref="A6:A20"/>
    <mergeCell ref="B8:D8"/>
    <mergeCell ref="D3:S3"/>
    <mergeCell ref="B12:D12"/>
    <mergeCell ref="B27:D27"/>
    <mergeCell ref="G11:M11"/>
    <mergeCell ref="G12:M12"/>
    <mergeCell ref="B10:D10"/>
    <mergeCell ref="B59:D59"/>
    <mergeCell ref="B57:D57"/>
    <mergeCell ref="B28:D28"/>
    <mergeCell ref="G21:M21"/>
    <mergeCell ref="G31:M31"/>
    <mergeCell ref="G13:M13"/>
    <mergeCell ref="G36:M36"/>
    <mergeCell ref="G34:M34"/>
    <mergeCell ref="B58:D58"/>
    <mergeCell ref="B18:D18"/>
    <mergeCell ref="B19:D19"/>
    <mergeCell ref="G14:M14"/>
    <mergeCell ref="B22:D22"/>
    <mergeCell ref="B21:D21"/>
    <mergeCell ref="B35:D35"/>
    <mergeCell ref="B33:D33"/>
    <mergeCell ref="P17:R17"/>
    <mergeCell ref="G20:M20"/>
    <mergeCell ref="G29:M29"/>
    <mergeCell ref="G30:M30"/>
    <mergeCell ref="G24:M24"/>
    <mergeCell ref="G25:M25"/>
    <mergeCell ref="P23:R23"/>
    <mergeCell ref="B25:D25"/>
    <mergeCell ref="G26:M26"/>
    <mergeCell ref="G33:M33"/>
    <mergeCell ref="G28:M28"/>
    <mergeCell ref="G27:M27"/>
    <mergeCell ref="G35:M35"/>
    <mergeCell ref="B30:D30"/>
    <mergeCell ref="B29:D29"/>
    <mergeCell ref="B26:D26"/>
    <mergeCell ref="B34:D34"/>
    <mergeCell ref="B24:D24"/>
    <mergeCell ref="B32:D32"/>
    <mergeCell ref="U5:AA5"/>
    <mergeCell ref="P6:R6"/>
    <mergeCell ref="P8:R8"/>
    <mergeCell ref="U6:AA6"/>
    <mergeCell ref="G32:M32"/>
    <mergeCell ref="P5:R5"/>
    <mergeCell ref="U7:AA7"/>
    <mergeCell ref="U8:AA8"/>
    <mergeCell ref="U9:AA9"/>
    <mergeCell ref="U10:AA10"/>
    <mergeCell ref="P11:R11"/>
    <mergeCell ref="U11:AA11"/>
    <mergeCell ref="P10:R10"/>
    <mergeCell ref="P7:R7"/>
    <mergeCell ref="P9:R9"/>
    <mergeCell ref="P12:R12"/>
    <mergeCell ref="U12:AA12"/>
    <mergeCell ref="P13:R13"/>
    <mergeCell ref="U13:AA13"/>
    <mergeCell ref="U15:AA15"/>
    <mergeCell ref="P14:R14"/>
    <mergeCell ref="U14:AA14"/>
    <mergeCell ref="P15:R15"/>
    <mergeCell ref="U23:AA23"/>
    <mergeCell ref="P19:R19"/>
    <mergeCell ref="P18:R18"/>
    <mergeCell ref="P20:R20"/>
    <mergeCell ref="P21:R21"/>
    <mergeCell ref="U20:AA20"/>
    <mergeCell ref="U27:AA27"/>
    <mergeCell ref="P26:R26"/>
    <mergeCell ref="U17:AA17"/>
    <mergeCell ref="U18:AA18"/>
    <mergeCell ref="U19:AA19"/>
    <mergeCell ref="U24:AA24"/>
    <mergeCell ref="P25:R25"/>
    <mergeCell ref="U21:AA21"/>
    <mergeCell ref="P22:R22"/>
    <mergeCell ref="U22:AA22"/>
    <mergeCell ref="P32:R32"/>
    <mergeCell ref="U29:AA29"/>
    <mergeCell ref="U31:AA31"/>
    <mergeCell ref="U30:AA30"/>
    <mergeCell ref="P24:R24"/>
    <mergeCell ref="P27:R27"/>
    <mergeCell ref="P28:R28"/>
    <mergeCell ref="U25:AA25"/>
    <mergeCell ref="U28:AA28"/>
    <mergeCell ref="U26:AA26"/>
    <mergeCell ref="U36:AA36"/>
    <mergeCell ref="P37:R37"/>
    <mergeCell ref="A37:A52"/>
    <mergeCell ref="A21:A36"/>
    <mergeCell ref="P29:R29"/>
    <mergeCell ref="P30:R30"/>
    <mergeCell ref="U32:AA32"/>
    <mergeCell ref="U33:AA33"/>
    <mergeCell ref="P31:R31"/>
    <mergeCell ref="P35:R35"/>
    <mergeCell ref="F1:W1"/>
    <mergeCell ref="U45:AA45"/>
    <mergeCell ref="U39:AA39"/>
    <mergeCell ref="P40:R40"/>
    <mergeCell ref="U35:AA35"/>
    <mergeCell ref="P34:R34"/>
    <mergeCell ref="U34:AA34"/>
    <mergeCell ref="O18:O23"/>
    <mergeCell ref="O6:O17"/>
    <mergeCell ref="P36:R36"/>
    <mergeCell ref="A68:AA68"/>
    <mergeCell ref="P38:R38"/>
    <mergeCell ref="U38:AA38"/>
    <mergeCell ref="P44:R44"/>
    <mergeCell ref="U44:AA44"/>
    <mergeCell ref="O40:O45"/>
    <mergeCell ref="O24:O39"/>
    <mergeCell ref="A53:A62"/>
    <mergeCell ref="P33:R33"/>
    <mergeCell ref="U37:AA37"/>
  </mergeCells>
  <conditionalFormatting sqref="F20 T5 T39 T45:T47 F36 F52 F62:F67 T16:T17 T22:T23">
    <cfRule type="cellIs" priority="4" dxfId="18" operator="greaterThan" stopIfTrue="1">
      <formula>E5</formula>
    </cfRule>
  </conditionalFormatting>
  <conditionalFormatting sqref="T38">
    <cfRule type="cellIs" priority="2" dxfId="18" operator="greaterThan" stopIfTrue="1">
      <formula>S38</formula>
    </cfRule>
  </conditionalFormatting>
  <conditionalFormatting sqref="T44">
    <cfRule type="cellIs" priority="1" dxfId="18" operator="greaterThan" stopIfTrue="1">
      <formula>S44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8"/>
  <sheetViews>
    <sheetView showZeros="0" zoomScaleSheetLayoutView="100" zoomScalePageLayoutView="0" workbookViewId="0" topLeftCell="A1">
      <selection activeCell="A3" sqref="A3:C3"/>
    </sheetView>
  </sheetViews>
  <sheetFormatPr defaultColWidth="3.09765625" defaultRowHeight="14.25"/>
  <cols>
    <col min="1" max="4" width="3.09765625" style="3" customWidth="1"/>
    <col min="5" max="6" width="3.09765625" style="16" customWidth="1"/>
    <col min="7" max="16384" width="3.09765625" style="3" customWidth="1"/>
  </cols>
  <sheetData>
    <row r="1" spans="1:31" s="1" customFormat="1" ht="14.25">
      <c r="A1" s="456" t="s">
        <v>801</v>
      </c>
      <c r="B1" s="457"/>
      <c r="C1" s="458"/>
      <c r="D1" s="276" t="s">
        <v>1657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4">
        <f>'申込書'!$A$1</f>
        <v>43525</v>
      </c>
      <c r="AC1" s="274"/>
      <c r="AD1" s="274"/>
      <c r="AE1" s="275"/>
    </row>
    <row r="2" spans="1:31" ht="26.25" customHeight="1">
      <c r="A2" s="278" t="s">
        <v>1658</v>
      </c>
      <c r="B2" s="459"/>
      <c r="C2" s="279"/>
      <c r="D2" s="466">
        <f>'申込書'!$A$3</f>
        <v>2019</v>
      </c>
      <c r="E2" s="467"/>
      <c r="F2" s="469">
        <f>'申込書'!$J$4</f>
        <v>43523</v>
      </c>
      <c r="G2" s="469"/>
      <c r="H2" s="469"/>
      <c r="I2" s="470" t="str">
        <f>'申込書'!$L$4</f>
        <v>（水）</v>
      </c>
      <c r="J2" s="470"/>
      <c r="K2" s="148" t="s">
        <v>802</v>
      </c>
      <c r="L2" s="469">
        <f>'申込書'!$N$4</f>
        <v>43525</v>
      </c>
      <c r="M2" s="469"/>
      <c r="N2" s="469"/>
      <c r="O2" s="471" t="str">
        <f>'申込書'!$P$4</f>
        <v>（金）</v>
      </c>
      <c r="P2" s="471"/>
      <c r="Q2" s="149" t="s">
        <v>803</v>
      </c>
      <c r="R2" s="468">
        <f>'申込書'!$C$4</f>
        <v>43526</v>
      </c>
      <c r="S2" s="468"/>
      <c r="T2" s="150" t="s">
        <v>1654</v>
      </c>
      <c r="U2" s="151" t="s">
        <v>1659</v>
      </c>
      <c r="V2" s="278" t="s">
        <v>1307</v>
      </c>
      <c r="W2" s="279"/>
      <c r="X2" s="434">
        <f>'申込書'!$C$7</f>
        <v>0</v>
      </c>
      <c r="Y2" s="435"/>
      <c r="Z2" s="435"/>
      <c r="AA2" s="435"/>
      <c r="AB2" s="435"/>
      <c r="AC2" s="435"/>
      <c r="AD2" s="435"/>
      <c r="AE2" s="436"/>
    </row>
    <row r="3" spans="1:31" ht="18.75" customHeight="1">
      <c r="A3" s="460" t="s">
        <v>1655</v>
      </c>
      <c r="B3" s="461"/>
      <c r="C3" s="462"/>
      <c r="D3" s="463">
        <f>'申込書'!$C$5</f>
        <v>0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5"/>
      <c r="V3" s="278" t="s">
        <v>1826</v>
      </c>
      <c r="W3" s="279"/>
      <c r="X3" s="432">
        <f>N102</f>
        <v>0</v>
      </c>
      <c r="Y3" s="433"/>
      <c r="Z3" s="433"/>
      <c r="AA3" s="433"/>
      <c r="AB3" s="433"/>
      <c r="AC3" s="433"/>
      <c r="AD3" s="433"/>
      <c r="AE3" s="152" t="s">
        <v>1660</v>
      </c>
    </row>
    <row r="4" spans="1:31" ht="11.25">
      <c r="A4" s="5" t="s">
        <v>1905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37"/>
      <c r="W4" s="437"/>
      <c r="X4" s="8"/>
      <c r="Y4" s="438"/>
      <c r="Z4" s="438"/>
      <c r="AA4" s="7"/>
      <c r="AB4" s="9"/>
      <c r="AC4" s="7"/>
      <c r="AD4" s="9"/>
      <c r="AE4" s="7"/>
    </row>
    <row r="5" spans="1:31" ht="12.75" customHeight="1">
      <c r="A5" s="369" t="s">
        <v>1661</v>
      </c>
      <c r="B5" s="370"/>
      <c r="C5" s="370"/>
      <c r="D5" s="370"/>
      <c r="E5" s="370" t="s">
        <v>1662</v>
      </c>
      <c r="F5" s="370"/>
      <c r="G5" s="370"/>
      <c r="H5" s="370"/>
      <c r="I5" s="370"/>
      <c r="J5" s="370"/>
      <c r="K5" s="370" t="s">
        <v>1663</v>
      </c>
      <c r="L5" s="370"/>
      <c r="M5" s="370"/>
      <c r="N5" s="370" t="s">
        <v>1664</v>
      </c>
      <c r="O5" s="370"/>
      <c r="P5" s="370"/>
      <c r="Q5" s="370" t="s">
        <v>1665</v>
      </c>
      <c r="R5" s="370"/>
      <c r="S5" s="370"/>
      <c r="T5" s="440" t="s">
        <v>1666</v>
      </c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1"/>
    </row>
    <row r="6" spans="1:31" ht="12.75" customHeigh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442" t="s">
        <v>804</v>
      </c>
      <c r="U6" s="442"/>
      <c r="V6" s="442"/>
      <c r="W6" s="442"/>
      <c r="X6" s="442"/>
      <c r="Y6" s="442"/>
      <c r="Z6" s="480"/>
      <c r="AA6" s="480"/>
      <c r="AB6" s="480"/>
      <c r="AC6" s="480"/>
      <c r="AD6" s="480"/>
      <c r="AE6" s="481"/>
    </row>
    <row r="7" spans="1:31" ht="12.75" customHeight="1">
      <c r="A7" s="323" t="s">
        <v>1904</v>
      </c>
      <c r="B7" s="324"/>
      <c r="C7" s="324"/>
      <c r="D7" s="324"/>
      <c r="E7" s="370" t="s">
        <v>1762</v>
      </c>
      <c r="F7" s="370"/>
      <c r="G7" s="381" t="s">
        <v>805</v>
      </c>
      <c r="H7" s="381"/>
      <c r="I7" s="381"/>
      <c r="J7" s="381"/>
      <c r="K7" s="443">
        <f>'門司区'!E14</f>
        <v>3790</v>
      </c>
      <c r="L7" s="443"/>
      <c r="M7" s="443"/>
      <c r="N7" s="300">
        <f>'門司区'!F14</f>
        <v>0</v>
      </c>
      <c r="O7" s="301"/>
      <c r="P7" s="302"/>
      <c r="Q7" s="483">
        <f aca="true" t="shared" si="0" ref="Q7:Q38">N7/K7</f>
        <v>0</v>
      </c>
      <c r="R7" s="483"/>
      <c r="S7" s="483"/>
      <c r="T7" s="482"/>
      <c r="U7" s="482"/>
      <c r="V7" s="482"/>
      <c r="W7" s="439"/>
      <c r="X7" s="439"/>
      <c r="Y7" s="439"/>
      <c r="Z7" s="439"/>
      <c r="AA7" s="439"/>
      <c r="AB7" s="439"/>
      <c r="AC7" s="439"/>
      <c r="AD7" s="439"/>
      <c r="AE7" s="479"/>
    </row>
    <row r="8" spans="1:31" ht="12.75" customHeight="1">
      <c r="A8" s="326"/>
      <c r="B8" s="327"/>
      <c r="C8" s="327"/>
      <c r="D8" s="327"/>
      <c r="E8" s="478" t="s">
        <v>1763</v>
      </c>
      <c r="F8" s="478"/>
      <c r="G8" s="379" t="s">
        <v>1667</v>
      </c>
      <c r="H8" s="379"/>
      <c r="I8" s="379"/>
      <c r="J8" s="379"/>
      <c r="K8" s="444">
        <f>'門司区'!E20</f>
        <v>1190</v>
      </c>
      <c r="L8" s="444"/>
      <c r="M8" s="444"/>
      <c r="N8" s="303">
        <f>'門司区'!F20</f>
        <v>0</v>
      </c>
      <c r="O8" s="304"/>
      <c r="P8" s="305"/>
      <c r="Q8" s="299">
        <f t="shared" si="0"/>
        <v>0</v>
      </c>
      <c r="R8" s="299"/>
      <c r="S8" s="299"/>
      <c r="T8" s="429"/>
      <c r="U8" s="429"/>
      <c r="V8" s="429"/>
      <c r="W8" s="428"/>
      <c r="X8" s="428"/>
      <c r="Y8" s="428"/>
      <c r="Z8" s="428"/>
      <c r="AA8" s="428"/>
      <c r="AB8" s="428"/>
      <c r="AC8" s="428"/>
      <c r="AD8" s="428"/>
      <c r="AE8" s="431"/>
    </row>
    <row r="9" spans="1:31" ht="12.75" customHeight="1">
      <c r="A9" s="326"/>
      <c r="B9" s="327"/>
      <c r="C9" s="327"/>
      <c r="D9" s="327"/>
      <c r="E9" s="478" t="s">
        <v>1764</v>
      </c>
      <c r="F9" s="478"/>
      <c r="G9" s="379" t="s">
        <v>1668</v>
      </c>
      <c r="H9" s="379"/>
      <c r="I9" s="379"/>
      <c r="J9" s="379"/>
      <c r="K9" s="444">
        <f>'門司区'!E30</f>
        <v>3320</v>
      </c>
      <c r="L9" s="444"/>
      <c r="M9" s="444"/>
      <c r="N9" s="303">
        <f>'門司区'!F30</f>
        <v>0</v>
      </c>
      <c r="O9" s="304"/>
      <c r="P9" s="305"/>
      <c r="Q9" s="299">
        <f t="shared" si="0"/>
        <v>0</v>
      </c>
      <c r="R9" s="299"/>
      <c r="S9" s="299"/>
      <c r="T9" s="429"/>
      <c r="U9" s="429"/>
      <c r="V9" s="429"/>
      <c r="W9" s="428"/>
      <c r="X9" s="428"/>
      <c r="Y9" s="428"/>
      <c r="Z9" s="428"/>
      <c r="AA9" s="428"/>
      <c r="AB9" s="428"/>
      <c r="AC9" s="428"/>
      <c r="AD9" s="428"/>
      <c r="AE9" s="431"/>
    </row>
    <row r="10" spans="1:31" ht="12.75" customHeight="1">
      <c r="A10" s="326"/>
      <c r="B10" s="327"/>
      <c r="C10" s="327"/>
      <c r="D10" s="327"/>
      <c r="E10" s="478" t="s">
        <v>1765</v>
      </c>
      <c r="F10" s="478"/>
      <c r="G10" s="379" t="s">
        <v>1669</v>
      </c>
      <c r="H10" s="379"/>
      <c r="I10" s="379"/>
      <c r="J10" s="379"/>
      <c r="K10" s="444">
        <f>'門司区'!E39</f>
        <v>3120</v>
      </c>
      <c r="L10" s="444"/>
      <c r="M10" s="444"/>
      <c r="N10" s="303">
        <f>'門司区'!F39</f>
        <v>0</v>
      </c>
      <c r="O10" s="304"/>
      <c r="P10" s="305"/>
      <c r="Q10" s="299">
        <f t="shared" si="0"/>
        <v>0</v>
      </c>
      <c r="R10" s="299"/>
      <c r="S10" s="299"/>
      <c r="T10" s="429"/>
      <c r="U10" s="429"/>
      <c r="V10" s="429"/>
      <c r="W10" s="428"/>
      <c r="X10" s="428"/>
      <c r="Y10" s="428"/>
      <c r="Z10" s="428"/>
      <c r="AA10" s="428"/>
      <c r="AB10" s="428"/>
      <c r="AC10" s="428"/>
      <c r="AD10" s="428"/>
      <c r="AE10" s="431"/>
    </row>
    <row r="11" spans="1:31" ht="12.75" customHeight="1">
      <c r="A11" s="326"/>
      <c r="B11" s="327"/>
      <c r="C11" s="327"/>
      <c r="D11" s="327"/>
      <c r="E11" s="478" t="s">
        <v>1766</v>
      </c>
      <c r="F11" s="478"/>
      <c r="G11" s="379" t="s">
        <v>1670</v>
      </c>
      <c r="H11" s="379"/>
      <c r="I11" s="379"/>
      <c r="J11" s="379"/>
      <c r="K11" s="303">
        <f>'門司区'!E49</f>
        <v>5070</v>
      </c>
      <c r="L11" s="304"/>
      <c r="M11" s="305"/>
      <c r="N11" s="303">
        <f>'門司区'!F49</f>
        <v>0</v>
      </c>
      <c r="O11" s="304"/>
      <c r="P11" s="305"/>
      <c r="Q11" s="299">
        <f t="shared" si="0"/>
        <v>0</v>
      </c>
      <c r="R11" s="299"/>
      <c r="S11" s="299"/>
      <c r="T11" s="429"/>
      <c r="U11" s="429"/>
      <c r="V11" s="429"/>
      <c r="W11" s="428"/>
      <c r="X11" s="428"/>
      <c r="Y11" s="428"/>
      <c r="Z11" s="428"/>
      <c r="AA11" s="428"/>
      <c r="AB11" s="428"/>
      <c r="AC11" s="428"/>
      <c r="AD11" s="428"/>
      <c r="AE11" s="431"/>
    </row>
    <row r="12" spans="1:31" ht="12.75" customHeight="1">
      <c r="A12" s="326"/>
      <c r="B12" s="327"/>
      <c r="C12" s="327"/>
      <c r="D12" s="327"/>
      <c r="E12" s="478" t="s">
        <v>1767</v>
      </c>
      <c r="F12" s="478"/>
      <c r="G12" s="379" t="s">
        <v>1671</v>
      </c>
      <c r="H12" s="379"/>
      <c r="I12" s="379"/>
      <c r="J12" s="379"/>
      <c r="K12" s="303">
        <f>'門司区'!E61</f>
        <v>4060</v>
      </c>
      <c r="L12" s="304"/>
      <c r="M12" s="305"/>
      <c r="N12" s="303">
        <f>'門司区'!F61</f>
        <v>0</v>
      </c>
      <c r="O12" s="304"/>
      <c r="P12" s="305"/>
      <c r="Q12" s="299">
        <f t="shared" si="0"/>
        <v>0</v>
      </c>
      <c r="R12" s="299"/>
      <c r="S12" s="299"/>
      <c r="T12" s="428"/>
      <c r="U12" s="428"/>
      <c r="V12" s="428"/>
      <c r="W12" s="428"/>
      <c r="X12" s="428"/>
      <c r="Y12" s="428"/>
      <c r="Z12" s="428"/>
      <c r="AA12" s="428"/>
      <c r="AB12" s="428"/>
      <c r="AC12" s="484"/>
      <c r="AD12" s="484"/>
      <c r="AE12" s="485"/>
    </row>
    <row r="13" spans="1:31" ht="12.75" customHeight="1">
      <c r="A13" s="326"/>
      <c r="B13" s="327"/>
      <c r="C13" s="327"/>
      <c r="D13" s="327"/>
      <c r="E13" s="342" t="s">
        <v>1768</v>
      </c>
      <c r="F13" s="342"/>
      <c r="G13" s="379" t="s">
        <v>1672</v>
      </c>
      <c r="H13" s="379"/>
      <c r="I13" s="379"/>
      <c r="J13" s="379"/>
      <c r="K13" s="303">
        <f>'門司区'!S14</f>
        <v>2680</v>
      </c>
      <c r="L13" s="304"/>
      <c r="M13" s="305"/>
      <c r="N13" s="303">
        <f>'門司区'!T14</f>
        <v>0</v>
      </c>
      <c r="O13" s="304"/>
      <c r="P13" s="305"/>
      <c r="Q13" s="299">
        <f t="shared" si="0"/>
        <v>0</v>
      </c>
      <c r="R13" s="299"/>
      <c r="S13" s="299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31"/>
    </row>
    <row r="14" spans="1:31" ht="12.75" customHeight="1">
      <c r="A14" s="326"/>
      <c r="B14" s="327"/>
      <c r="C14" s="327"/>
      <c r="D14" s="327"/>
      <c r="E14" s="365" t="s">
        <v>1769</v>
      </c>
      <c r="F14" s="365"/>
      <c r="G14" s="333" t="s">
        <v>1673</v>
      </c>
      <c r="H14" s="333"/>
      <c r="I14" s="333"/>
      <c r="J14" s="333"/>
      <c r="K14" s="283">
        <f>'門司区'!S23</f>
        <v>2540</v>
      </c>
      <c r="L14" s="284"/>
      <c r="M14" s="285"/>
      <c r="N14" s="283">
        <f>'門司区'!T23</f>
        <v>0</v>
      </c>
      <c r="O14" s="284"/>
      <c r="P14" s="285"/>
      <c r="Q14" s="412">
        <f t="shared" si="0"/>
        <v>0</v>
      </c>
      <c r="R14" s="412"/>
      <c r="S14" s="412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30"/>
    </row>
    <row r="15" spans="1:31" ht="12.75" customHeight="1">
      <c r="A15" s="329"/>
      <c r="B15" s="330"/>
      <c r="C15" s="330"/>
      <c r="D15" s="330"/>
      <c r="E15" s="475" t="s">
        <v>1674</v>
      </c>
      <c r="F15" s="476"/>
      <c r="G15" s="476"/>
      <c r="H15" s="476"/>
      <c r="I15" s="476"/>
      <c r="J15" s="477"/>
      <c r="K15" s="445">
        <f>SUM(K7:M14)</f>
        <v>25770</v>
      </c>
      <c r="L15" s="446"/>
      <c r="M15" s="447"/>
      <c r="N15" s="445">
        <f>SUM(N7:P14)</f>
        <v>0</v>
      </c>
      <c r="O15" s="446"/>
      <c r="P15" s="447"/>
      <c r="Q15" s="354">
        <f t="shared" si="0"/>
        <v>0</v>
      </c>
      <c r="R15" s="354"/>
      <c r="S15" s="354"/>
      <c r="T15" s="486"/>
      <c r="U15" s="486"/>
      <c r="V15" s="486"/>
      <c r="W15" s="425"/>
      <c r="X15" s="425"/>
      <c r="Y15" s="425"/>
      <c r="Z15" s="425"/>
      <c r="AA15" s="425"/>
      <c r="AB15" s="425"/>
      <c r="AC15" s="425"/>
      <c r="AD15" s="425"/>
      <c r="AE15" s="426"/>
    </row>
    <row r="16" spans="1:31" ht="12.75" customHeight="1">
      <c r="A16" s="323" t="s">
        <v>1906</v>
      </c>
      <c r="B16" s="324"/>
      <c r="C16" s="324"/>
      <c r="D16" s="325"/>
      <c r="E16" s="332" t="s">
        <v>1770</v>
      </c>
      <c r="F16" s="332"/>
      <c r="G16" s="381" t="s">
        <v>1675</v>
      </c>
      <c r="H16" s="381"/>
      <c r="I16" s="381"/>
      <c r="J16" s="381"/>
      <c r="K16" s="300">
        <f>'小倉北区①'!E17</f>
        <v>5210</v>
      </c>
      <c r="L16" s="301"/>
      <c r="M16" s="302"/>
      <c r="N16" s="300">
        <f>'小倉北区①'!F17</f>
        <v>0</v>
      </c>
      <c r="O16" s="301"/>
      <c r="P16" s="302"/>
      <c r="Q16" s="483">
        <f t="shared" si="0"/>
        <v>0</v>
      </c>
      <c r="R16" s="483"/>
      <c r="S16" s="483"/>
      <c r="T16" s="317"/>
      <c r="U16" s="318"/>
      <c r="V16" s="397"/>
      <c r="W16" s="317"/>
      <c r="X16" s="318"/>
      <c r="Y16" s="397"/>
      <c r="Z16" s="317"/>
      <c r="AA16" s="318"/>
      <c r="AB16" s="397"/>
      <c r="AC16" s="317"/>
      <c r="AD16" s="318"/>
      <c r="AE16" s="319"/>
    </row>
    <row r="17" spans="1:31" ht="12.75" customHeight="1">
      <c r="A17" s="326"/>
      <c r="B17" s="327"/>
      <c r="C17" s="327"/>
      <c r="D17" s="328"/>
      <c r="E17" s="342" t="s">
        <v>1771</v>
      </c>
      <c r="F17" s="342"/>
      <c r="G17" s="379" t="s">
        <v>1676</v>
      </c>
      <c r="H17" s="379"/>
      <c r="I17" s="379"/>
      <c r="J17" s="379"/>
      <c r="K17" s="303">
        <f>'小倉北区①'!E29</f>
        <v>4370</v>
      </c>
      <c r="L17" s="304"/>
      <c r="M17" s="305"/>
      <c r="N17" s="303">
        <f>'小倉北区①'!F29</f>
        <v>0</v>
      </c>
      <c r="O17" s="304"/>
      <c r="P17" s="305"/>
      <c r="Q17" s="299">
        <f t="shared" si="0"/>
        <v>0</v>
      </c>
      <c r="R17" s="299"/>
      <c r="S17" s="299"/>
      <c r="T17" s="286"/>
      <c r="U17" s="287"/>
      <c r="V17" s="288"/>
      <c r="W17" s="286"/>
      <c r="X17" s="287"/>
      <c r="Y17" s="288"/>
      <c r="Z17" s="286"/>
      <c r="AA17" s="287"/>
      <c r="AB17" s="288"/>
      <c r="AC17" s="286"/>
      <c r="AD17" s="287"/>
      <c r="AE17" s="295"/>
    </row>
    <row r="18" spans="1:31" ht="12.75" customHeight="1">
      <c r="A18" s="326"/>
      <c r="B18" s="327"/>
      <c r="C18" s="327"/>
      <c r="D18" s="328"/>
      <c r="E18" s="342" t="s">
        <v>1772</v>
      </c>
      <c r="F18" s="342"/>
      <c r="G18" s="379" t="s">
        <v>1677</v>
      </c>
      <c r="H18" s="379"/>
      <c r="I18" s="379"/>
      <c r="J18" s="379"/>
      <c r="K18" s="303">
        <f>'小倉北区①'!E42</f>
        <v>5700</v>
      </c>
      <c r="L18" s="304"/>
      <c r="M18" s="305"/>
      <c r="N18" s="303">
        <f>'小倉北区①'!F42</f>
        <v>0</v>
      </c>
      <c r="O18" s="304"/>
      <c r="P18" s="305"/>
      <c r="Q18" s="299">
        <f t="shared" si="0"/>
        <v>0</v>
      </c>
      <c r="R18" s="299"/>
      <c r="S18" s="299"/>
      <c r="T18" s="286"/>
      <c r="U18" s="287"/>
      <c r="V18" s="288"/>
      <c r="W18" s="286"/>
      <c r="X18" s="287"/>
      <c r="Y18" s="288"/>
      <c r="Z18" s="286"/>
      <c r="AA18" s="287"/>
      <c r="AB18" s="288"/>
      <c r="AC18" s="286"/>
      <c r="AD18" s="287"/>
      <c r="AE18" s="295"/>
    </row>
    <row r="19" spans="1:31" ht="12.75" customHeight="1">
      <c r="A19" s="326"/>
      <c r="B19" s="327"/>
      <c r="C19" s="327"/>
      <c r="D19" s="328"/>
      <c r="E19" s="342" t="s">
        <v>1773</v>
      </c>
      <c r="F19" s="342"/>
      <c r="G19" s="379" t="s">
        <v>1678</v>
      </c>
      <c r="H19" s="379"/>
      <c r="I19" s="379"/>
      <c r="J19" s="379"/>
      <c r="K19" s="303">
        <f>'小倉北区①'!E52</f>
        <v>3870</v>
      </c>
      <c r="L19" s="304"/>
      <c r="M19" s="305"/>
      <c r="N19" s="303">
        <f>'小倉北区①'!F52</f>
        <v>0</v>
      </c>
      <c r="O19" s="304"/>
      <c r="P19" s="305"/>
      <c r="Q19" s="299">
        <f t="shared" si="0"/>
        <v>0</v>
      </c>
      <c r="R19" s="299"/>
      <c r="S19" s="299"/>
      <c r="T19" s="286"/>
      <c r="U19" s="287"/>
      <c r="V19" s="288"/>
      <c r="W19" s="286"/>
      <c r="X19" s="287"/>
      <c r="Y19" s="288"/>
      <c r="Z19" s="286"/>
      <c r="AA19" s="287"/>
      <c r="AB19" s="288"/>
      <c r="AC19" s="286"/>
      <c r="AD19" s="287"/>
      <c r="AE19" s="295"/>
    </row>
    <row r="20" spans="1:31" ht="12.75" customHeight="1">
      <c r="A20" s="326"/>
      <c r="B20" s="327"/>
      <c r="C20" s="327"/>
      <c r="D20" s="328"/>
      <c r="E20" s="342" t="s">
        <v>1774</v>
      </c>
      <c r="F20" s="342"/>
      <c r="G20" s="379" t="s">
        <v>1679</v>
      </c>
      <c r="H20" s="379"/>
      <c r="I20" s="379"/>
      <c r="J20" s="379"/>
      <c r="K20" s="303">
        <f>'小倉北区①'!E63</f>
        <v>3150</v>
      </c>
      <c r="L20" s="304"/>
      <c r="M20" s="305"/>
      <c r="N20" s="303">
        <f>'小倉北区①'!F63</f>
        <v>0</v>
      </c>
      <c r="O20" s="304"/>
      <c r="P20" s="305"/>
      <c r="Q20" s="299">
        <f t="shared" si="0"/>
        <v>0</v>
      </c>
      <c r="R20" s="299"/>
      <c r="S20" s="299"/>
      <c r="T20" s="286"/>
      <c r="U20" s="287"/>
      <c r="V20" s="288"/>
      <c r="W20" s="286"/>
      <c r="X20" s="287"/>
      <c r="Y20" s="288"/>
      <c r="Z20" s="286"/>
      <c r="AA20" s="287"/>
      <c r="AB20" s="288"/>
      <c r="AC20" s="286"/>
      <c r="AD20" s="287"/>
      <c r="AE20" s="295"/>
    </row>
    <row r="21" spans="1:31" ht="12.75" customHeight="1">
      <c r="A21" s="326"/>
      <c r="B21" s="327"/>
      <c r="C21" s="327"/>
      <c r="D21" s="328"/>
      <c r="E21" s="342" t="s">
        <v>1775</v>
      </c>
      <c r="F21" s="342"/>
      <c r="G21" s="379" t="s">
        <v>1680</v>
      </c>
      <c r="H21" s="379"/>
      <c r="I21" s="379"/>
      <c r="J21" s="379"/>
      <c r="K21" s="303">
        <f>'小倉北区①'!S16</f>
        <v>3670</v>
      </c>
      <c r="L21" s="304"/>
      <c r="M21" s="305"/>
      <c r="N21" s="303">
        <f>'小倉北区①'!T16</f>
        <v>0</v>
      </c>
      <c r="O21" s="304"/>
      <c r="P21" s="305"/>
      <c r="Q21" s="299">
        <f t="shared" si="0"/>
        <v>0</v>
      </c>
      <c r="R21" s="299"/>
      <c r="S21" s="299"/>
      <c r="T21" s="286"/>
      <c r="U21" s="287"/>
      <c r="V21" s="288"/>
      <c r="W21" s="286"/>
      <c r="X21" s="287"/>
      <c r="Y21" s="288"/>
      <c r="Z21" s="286"/>
      <c r="AA21" s="287"/>
      <c r="AB21" s="288"/>
      <c r="AC21" s="286"/>
      <c r="AD21" s="287"/>
      <c r="AE21" s="295"/>
    </row>
    <row r="22" spans="1:31" ht="12.75" customHeight="1">
      <c r="A22" s="326"/>
      <c r="B22" s="327"/>
      <c r="C22" s="327"/>
      <c r="D22" s="328"/>
      <c r="E22" s="342" t="s">
        <v>1776</v>
      </c>
      <c r="F22" s="342"/>
      <c r="G22" s="379" t="s">
        <v>1681</v>
      </c>
      <c r="H22" s="379"/>
      <c r="I22" s="379"/>
      <c r="J22" s="379"/>
      <c r="K22" s="303">
        <f>'小倉北区①'!S27</f>
        <v>4890</v>
      </c>
      <c r="L22" s="304"/>
      <c r="M22" s="305"/>
      <c r="N22" s="303">
        <f>'小倉北区①'!T27</f>
        <v>0</v>
      </c>
      <c r="O22" s="304"/>
      <c r="P22" s="305"/>
      <c r="Q22" s="299">
        <f t="shared" si="0"/>
        <v>0</v>
      </c>
      <c r="R22" s="299"/>
      <c r="S22" s="299"/>
      <c r="T22" s="286"/>
      <c r="U22" s="287"/>
      <c r="V22" s="288"/>
      <c r="W22" s="286"/>
      <c r="X22" s="287"/>
      <c r="Y22" s="288"/>
      <c r="Z22" s="286"/>
      <c r="AA22" s="287"/>
      <c r="AB22" s="288"/>
      <c r="AC22" s="286"/>
      <c r="AD22" s="287"/>
      <c r="AE22" s="295"/>
    </row>
    <row r="23" spans="1:31" ht="12.75" customHeight="1">
      <c r="A23" s="326"/>
      <c r="B23" s="327"/>
      <c r="C23" s="327"/>
      <c r="D23" s="328"/>
      <c r="E23" s="342" t="s">
        <v>1777</v>
      </c>
      <c r="F23" s="342"/>
      <c r="G23" s="379" t="s">
        <v>1682</v>
      </c>
      <c r="H23" s="379"/>
      <c r="I23" s="379"/>
      <c r="J23" s="379"/>
      <c r="K23" s="303">
        <f>'小倉北区①'!S40</f>
        <v>4660</v>
      </c>
      <c r="L23" s="304"/>
      <c r="M23" s="305"/>
      <c r="N23" s="303">
        <f>'小倉北区①'!T40</f>
        <v>0</v>
      </c>
      <c r="O23" s="304"/>
      <c r="P23" s="305"/>
      <c r="Q23" s="299">
        <f t="shared" si="0"/>
        <v>0</v>
      </c>
      <c r="R23" s="299"/>
      <c r="S23" s="299"/>
      <c r="T23" s="286"/>
      <c r="U23" s="287"/>
      <c r="V23" s="288"/>
      <c r="W23" s="286"/>
      <c r="X23" s="287"/>
      <c r="Y23" s="288"/>
      <c r="Z23" s="286"/>
      <c r="AA23" s="287"/>
      <c r="AB23" s="288"/>
      <c r="AC23" s="286"/>
      <c r="AD23" s="287"/>
      <c r="AE23" s="295"/>
    </row>
    <row r="24" spans="1:31" ht="12.75" customHeight="1">
      <c r="A24" s="326"/>
      <c r="B24" s="327"/>
      <c r="C24" s="327"/>
      <c r="D24" s="328"/>
      <c r="E24" s="342" t="s">
        <v>1778</v>
      </c>
      <c r="F24" s="342"/>
      <c r="G24" s="379" t="s">
        <v>1683</v>
      </c>
      <c r="H24" s="379"/>
      <c r="I24" s="379"/>
      <c r="J24" s="379"/>
      <c r="K24" s="303">
        <f>'小倉北区①'!S51</f>
        <v>4690</v>
      </c>
      <c r="L24" s="304"/>
      <c r="M24" s="305"/>
      <c r="N24" s="303">
        <f>'小倉北区①'!T51</f>
        <v>0</v>
      </c>
      <c r="O24" s="304"/>
      <c r="P24" s="305"/>
      <c r="Q24" s="299">
        <f t="shared" si="0"/>
        <v>0</v>
      </c>
      <c r="R24" s="299"/>
      <c r="S24" s="299"/>
      <c r="T24" s="416"/>
      <c r="U24" s="417"/>
      <c r="V24" s="418"/>
      <c r="W24" s="286"/>
      <c r="X24" s="287"/>
      <c r="Y24" s="288"/>
      <c r="Z24" s="286"/>
      <c r="AA24" s="287"/>
      <c r="AB24" s="288"/>
      <c r="AC24" s="286"/>
      <c r="AD24" s="287"/>
      <c r="AE24" s="295"/>
    </row>
    <row r="25" spans="1:31" ht="12.75" customHeight="1">
      <c r="A25" s="326"/>
      <c r="B25" s="327"/>
      <c r="C25" s="327"/>
      <c r="D25" s="328"/>
      <c r="E25" s="342" t="s">
        <v>1779</v>
      </c>
      <c r="F25" s="342"/>
      <c r="G25" s="379" t="s">
        <v>1684</v>
      </c>
      <c r="H25" s="379"/>
      <c r="I25" s="379"/>
      <c r="J25" s="379"/>
      <c r="K25" s="303">
        <f>'小倉北区①'!S60</f>
        <v>3110</v>
      </c>
      <c r="L25" s="304"/>
      <c r="M25" s="305"/>
      <c r="N25" s="303">
        <f>'小倉北区①'!T60</f>
        <v>0</v>
      </c>
      <c r="O25" s="304"/>
      <c r="P25" s="305"/>
      <c r="Q25" s="299">
        <f t="shared" si="0"/>
        <v>0</v>
      </c>
      <c r="R25" s="299"/>
      <c r="S25" s="299"/>
      <c r="T25" s="286"/>
      <c r="U25" s="287"/>
      <c r="V25" s="288"/>
      <c r="W25" s="422"/>
      <c r="X25" s="423"/>
      <c r="Y25" s="424"/>
      <c r="Z25" s="286"/>
      <c r="AA25" s="287"/>
      <c r="AB25" s="288"/>
      <c r="AC25" s="286"/>
      <c r="AD25" s="287"/>
      <c r="AE25" s="295"/>
    </row>
    <row r="26" spans="1:31" ht="12.75" customHeight="1">
      <c r="A26" s="326"/>
      <c r="B26" s="327"/>
      <c r="C26" s="327"/>
      <c r="D26" s="328"/>
      <c r="E26" s="342" t="s">
        <v>1780</v>
      </c>
      <c r="F26" s="342"/>
      <c r="G26" s="379" t="s">
        <v>1685</v>
      </c>
      <c r="H26" s="379"/>
      <c r="I26" s="379"/>
      <c r="J26" s="379"/>
      <c r="K26" s="303">
        <f>'小倉北区②'!E16</f>
        <v>2960</v>
      </c>
      <c r="L26" s="304"/>
      <c r="M26" s="305"/>
      <c r="N26" s="303">
        <f>'小倉北区②'!F16</f>
        <v>0</v>
      </c>
      <c r="O26" s="304"/>
      <c r="P26" s="305"/>
      <c r="Q26" s="299">
        <f t="shared" si="0"/>
        <v>0</v>
      </c>
      <c r="R26" s="299"/>
      <c r="S26" s="299"/>
      <c r="T26" s="286"/>
      <c r="U26" s="287"/>
      <c r="V26" s="288"/>
      <c r="W26" s="401"/>
      <c r="X26" s="402"/>
      <c r="Y26" s="403"/>
      <c r="Z26" s="419"/>
      <c r="AA26" s="420"/>
      <c r="AB26" s="487"/>
      <c r="AC26" s="419"/>
      <c r="AD26" s="420"/>
      <c r="AE26" s="421"/>
    </row>
    <row r="27" spans="1:31" ht="12.75" customHeight="1">
      <c r="A27" s="326"/>
      <c r="B27" s="327"/>
      <c r="C27" s="327"/>
      <c r="D27" s="328"/>
      <c r="E27" s="342" t="s">
        <v>1781</v>
      </c>
      <c r="F27" s="342"/>
      <c r="G27" s="379" t="s">
        <v>1686</v>
      </c>
      <c r="H27" s="379"/>
      <c r="I27" s="379"/>
      <c r="J27" s="379"/>
      <c r="K27" s="303">
        <f>'小倉北区②'!E29</f>
        <v>4720</v>
      </c>
      <c r="L27" s="304"/>
      <c r="M27" s="305"/>
      <c r="N27" s="303">
        <f>'小倉北区②'!F29</f>
        <v>0</v>
      </c>
      <c r="O27" s="304"/>
      <c r="P27" s="305"/>
      <c r="Q27" s="299">
        <f t="shared" si="0"/>
        <v>0</v>
      </c>
      <c r="R27" s="299"/>
      <c r="S27" s="299"/>
      <c r="T27" s="286"/>
      <c r="U27" s="287"/>
      <c r="V27" s="288"/>
      <c r="W27" s="401"/>
      <c r="X27" s="402"/>
      <c r="Y27" s="403"/>
      <c r="Z27" s="286"/>
      <c r="AA27" s="287"/>
      <c r="AB27" s="288"/>
      <c r="AC27" s="286"/>
      <c r="AD27" s="287"/>
      <c r="AE27" s="295"/>
    </row>
    <row r="28" spans="1:31" ht="12.75" customHeight="1">
      <c r="A28" s="326"/>
      <c r="B28" s="327"/>
      <c r="C28" s="327"/>
      <c r="D28" s="328"/>
      <c r="E28" s="342" t="s">
        <v>1782</v>
      </c>
      <c r="F28" s="342"/>
      <c r="G28" s="379" t="s">
        <v>1687</v>
      </c>
      <c r="H28" s="379"/>
      <c r="I28" s="379"/>
      <c r="J28" s="379"/>
      <c r="K28" s="303">
        <f>'小倉北区②'!E41</f>
        <v>3610</v>
      </c>
      <c r="L28" s="304"/>
      <c r="M28" s="305"/>
      <c r="N28" s="303">
        <f>'小倉北区②'!F41</f>
        <v>0</v>
      </c>
      <c r="O28" s="304"/>
      <c r="P28" s="305"/>
      <c r="Q28" s="299">
        <f t="shared" si="0"/>
        <v>0</v>
      </c>
      <c r="R28" s="299"/>
      <c r="S28" s="299"/>
      <c r="T28" s="286"/>
      <c r="U28" s="287"/>
      <c r="V28" s="288"/>
      <c r="W28" s="401"/>
      <c r="X28" s="402"/>
      <c r="Y28" s="403"/>
      <c r="Z28" s="286"/>
      <c r="AA28" s="287"/>
      <c r="AB28" s="288"/>
      <c r="AC28" s="286"/>
      <c r="AD28" s="287"/>
      <c r="AE28" s="295"/>
    </row>
    <row r="29" spans="1:31" ht="12.75" customHeight="1">
      <c r="A29" s="326"/>
      <c r="B29" s="327"/>
      <c r="C29" s="327"/>
      <c r="D29" s="328"/>
      <c r="E29" s="342" t="s">
        <v>1783</v>
      </c>
      <c r="F29" s="342"/>
      <c r="G29" s="379" t="s">
        <v>1688</v>
      </c>
      <c r="H29" s="379"/>
      <c r="I29" s="379"/>
      <c r="J29" s="379"/>
      <c r="K29" s="303">
        <f>'小倉北区②'!E50</f>
        <v>3380</v>
      </c>
      <c r="L29" s="304"/>
      <c r="M29" s="305"/>
      <c r="N29" s="303">
        <f>'小倉北区②'!F50</f>
        <v>0</v>
      </c>
      <c r="O29" s="304"/>
      <c r="P29" s="305"/>
      <c r="Q29" s="299">
        <f t="shared" si="0"/>
        <v>0</v>
      </c>
      <c r="R29" s="299"/>
      <c r="S29" s="299"/>
      <c r="T29" s="286"/>
      <c r="U29" s="287"/>
      <c r="V29" s="288"/>
      <c r="W29" s="401"/>
      <c r="X29" s="402"/>
      <c r="Y29" s="403"/>
      <c r="Z29" s="286"/>
      <c r="AA29" s="287"/>
      <c r="AB29" s="288"/>
      <c r="AC29" s="286"/>
      <c r="AD29" s="287"/>
      <c r="AE29" s="295"/>
    </row>
    <row r="30" spans="1:31" ht="12.75" customHeight="1">
      <c r="A30" s="326"/>
      <c r="B30" s="327"/>
      <c r="C30" s="327"/>
      <c r="D30" s="328"/>
      <c r="E30" s="342" t="s">
        <v>1784</v>
      </c>
      <c r="F30" s="342"/>
      <c r="G30" s="379" t="s">
        <v>1689</v>
      </c>
      <c r="H30" s="379"/>
      <c r="I30" s="379"/>
      <c r="J30" s="379"/>
      <c r="K30" s="303">
        <f>'小倉北区②'!E63</f>
        <v>5330</v>
      </c>
      <c r="L30" s="304"/>
      <c r="M30" s="305"/>
      <c r="N30" s="303">
        <f>'小倉北区②'!F63</f>
        <v>0</v>
      </c>
      <c r="O30" s="304"/>
      <c r="P30" s="305"/>
      <c r="Q30" s="299">
        <f t="shared" si="0"/>
        <v>0</v>
      </c>
      <c r="R30" s="299"/>
      <c r="S30" s="299"/>
      <c r="T30" s="286"/>
      <c r="U30" s="287"/>
      <c r="V30" s="288"/>
      <c r="W30" s="401"/>
      <c r="X30" s="402"/>
      <c r="Y30" s="403"/>
      <c r="Z30" s="286"/>
      <c r="AA30" s="287"/>
      <c r="AB30" s="288"/>
      <c r="AC30" s="286"/>
      <c r="AD30" s="287"/>
      <c r="AE30" s="295"/>
    </row>
    <row r="31" spans="1:31" ht="12.75" customHeight="1">
      <c r="A31" s="326"/>
      <c r="B31" s="327"/>
      <c r="C31" s="327"/>
      <c r="D31" s="328"/>
      <c r="E31" s="342" t="s">
        <v>1785</v>
      </c>
      <c r="F31" s="342"/>
      <c r="G31" s="379" t="s">
        <v>1690</v>
      </c>
      <c r="H31" s="379"/>
      <c r="I31" s="379"/>
      <c r="J31" s="379"/>
      <c r="K31" s="413">
        <f>'小倉北区②'!S18</f>
        <v>4240</v>
      </c>
      <c r="L31" s="414"/>
      <c r="M31" s="415"/>
      <c r="N31" s="303">
        <f>'小倉北区②'!T18</f>
        <v>0</v>
      </c>
      <c r="O31" s="304"/>
      <c r="P31" s="305"/>
      <c r="Q31" s="299">
        <f t="shared" si="0"/>
        <v>0</v>
      </c>
      <c r="R31" s="299"/>
      <c r="S31" s="299"/>
      <c r="T31" s="286"/>
      <c r="U31" s="287"/>
      <c r="V31" s="288"/>
      <c r="W31" s="401"/>
      <c r="X31" s="402"/>
      <c r="Y31" s="403"/>
      <c r="Z31" s="286"/>
      <c r="AA31" s="287"/>
      <c r="AB31" s="288"/>
      <c r="AC31" s="286"/>
      <c r="AD31" s="287"/>
      <c r="AE31" s="295"/>
    </row>
    <row r="32" spans="1:31" ht="12.75" customHeight="1">
      <c r="A32" s="326"/>
      <c r="B32" s="327"/>
      <c r="C32" s="327"/>
      <c r="D32" s="328"/>
      <c r="E32" s="342" t="s">
        <v>1786</v>
      </c>
      <c r="F32" s="342"/>
      <c r="G32" s="379" t="s">
        <v>1691</v>
      </c>
      <c r="H32" s="379"/>
      <c r="I32" s="379"/>
      <c r="J32" s="379"/>
      <c r="K32" s="303">
        <f>'小倉北区②'!S30</f>
        <v>4450</v>
      </c>
      <c r="L32" s="304"/>
      <c r="M32" s="305"/>
      <c r="N32" s="303">
        <f>'小倉北区②'!T30</f>
        <v>0</v>
      </c>
      <c r="O32" s="304"/>
      <c r="P32" s="305"/>
      <c r="Q32" s="299">
        <f t="shared" si="0"/>
        <v>0</v>
      </c>
      <c r="R32" s="299"/>
      <c r="S32" s="299"/>
      <c r="T32" s="286"/>
      <c r="U32" s="287"/>
      <c r="V32" s="288"/>
      <c r="W32" s="401"/>
      <c r="X32" s="402"/>
      <c r="Y32" s="403"/>
      <c r="Z32" s="286"/>
      <c r="AA32" s="287"/>
      <c r="AB32" s="288"/>
      <c r="AC32" s="286"/>
      <c r="AD32" s="287"/>
      <c r="AE32" s="295"/>
    </row>
    <row r="33" spans="1:31" ht="12.75" customHeight="1">
      <c r="A33" s="326"/>
      <c r="B33" s="327"/>
      <c r="C33" s="327"/>
      <c r="D33" s="328"/>
      <c r="E33" s="365" t="s">
        <v>1787</v>
      </c>
      <c r="F33" s="365"/>
      <c r="G33" s="333" t="s">
        <v>1692</v>
      </c>
      <c r="H33" s="333"/>
      <c r="I33" s="333"/>
      <c r="J33" s="333"/>
      <c r="K33" s="351">
        <f>'小倉北区②'!S45</f>
        <v>5580</v>
      </c>
      <c r="L33" s="352"/>
      <c r="M33" s="353"/>
      <c r="N33" s="283">
        <f>'小倉北区②'!T45</f>
        <v>0</v>
      </c>
      <c r="O33" s="284"/>
      <c r="P33" s="285"/>
      <c r="Q33" s="349">
        <f t="shared" si="0"/>
        <v>0</v>
      </c>
      <c r="R33" s="349"/>
      <c r="S33" s="349"/>
      <c r="T33" s="404"/>
      <c r="U33" s="405"/>
      <c r="V33" s="408"/>
      <c r="W33" s="488"/>
      <c r="X33" s="489"/>
      <c r="Y33" s="490"/>
      <c r="Z33" s="404"/>
      <c r="AA33" s="405"/>
      <c r="AB33" s="408"/>
      <c r="AC33" s="404"/>
      <c r="AD33" s="405"/>
      <c r="AE33" s="406"/>
    </row>
    <row r="34" spans="1:31" ht="12.75" customHeight="1">
      <c r="A34" s="329"/>
      <c r="B34" s="330"/>
      <c r="C34" s="330"/>
      <c r="D34" s="331"/>
      <c r="E34" s="306" t="s">
        <v>1674</v>
      </c>
      <c r="F34" s="306"/>
      <c r="G34" s="306"/>
      <c r="H34" s="306"/>
      <c r="I34" s="306"/>
      <c r="J34" s="306"/>
      <c r="K34" s="307">
        <f>SUM(K16:M33)</f>
        <v>77590</v>
      </c>
      <c r="L34" s="308"/>
      <c r="M34" s="309"/>
      <c r="N34" s="307">
        <f>SUM(N16:P33)</f>
        <v>0</v>
      </c>
      <c r="O34" s="308"/>
      <c r="P34" s="309"/>
      <c r="Q34" s="354">
        <f t="shared" si="0"/>
        <v>0</v>
      </c>
      <c r="R34" s="354"/>
      <c r="S34" s="354"/>
      <c r="T34" s="310"/>
      <c r="U34" s="311"/>
      <c r="V34" s="312"/>
      <c r="W34" s="409"/>
      <c r="X34" s="410"/>
      <c r="Y34" s="411"/>
      <c r="Z34" s="310"/>
      <c r="AA34" s="311"/>
      <c r="AB34" s="312"/>
      <c r="AC34" s="310"/>
      <c r="AD34" s="311"/>
      <c r="AE34" s="407"/>
    </row>
    <row r="35" spans="1:31" ht="12.75" customHeight="1">
      <c r="A35" s="323" t="s">
        <v>1907</v>
      </c>
      <c r="B35" s="324"/>
      <c r="C35" s="324"/>
      <c r="D35" s="325"/>
      <c r="E35" s="332" t="s">
        <v>1788</v>
      </c>
      <c r="F35" s="332"/>
      <c r="G35" s="381" t="s">
        <v>1693</v>
      </c>
      <c r="H35" s="381"/>
      <c r="I35" s="381"/>
      <c r="J35" s="381"/>
      <c r="K35" s="300">
        <f>'小倉南区①'!E15</f>
        <v>3740</v>
      </c>
      <c r="L35" s="301"/>
      <c r="M35" s="302"/>
      <c r="N35" s="300">
        <f>'小倉南区①'!F15</f>
        <v>0</v>
      </c>
      <c r="O35" s="301"/>
      <c r="P35" s="302"/>
      <c r="Q35" s="412">
        <f t="shared" si="0"/>
        <v>0</v>
      </c>
      <c r="R35" s="412"/>
      <c r="S35" s="412"/>
      <c r="T35" s="317"/>
      <c r="U35" s="318"/>
      <c r="V35" s="397"/>
      <c r="W35" s="491"/>
      <c r="X35" s="492"/>
      <c r="Y35" s="493"/>
      <c r="Z35" s="317"/>
      <c r="AA35" s="318"/>
      <c r="AB35" s="397"/>
      <c r="AC35" s="317"/>
      <c r="AD35" s="318"/>
      <c r="AE35" s="319"/>
    </row>
    <row r="36" spans="1:31" ht="12.75" customHeight="1">
      <c r="A36" s="326"/>
      <c r="B36" s="327"/>
      <c r="C36" s="327"/>
      <c r="D36" s="328"/>
      <c r="E36" s="342" t="s">
        <v>1789</v>
      </c>
      <c r="F36" s="342"/>
      <c r="G36" s="379" t="s">
        <v>1694</v>
      </c>
      <c r="H36" s="379"/>
      <c r="I36" s="379"/>
      <c r="J36" s="379"/>
      <c r="K36" s="303">
        <f>'小倉南区①'!E23</f>
        <v>3590</v>
      </c>
      <c r="L36" s="304"/>
      <c r="M36" s="305"/>
      <c r="N36" s="303">
        <f>'小倉南区①'!F23</f>
        <v>0</v>
      </c>
      <c r="O36" s="304"/>
      <c r="P36" s="305"/>
      <c r="Q36" s="299">
        <f t="shared" si="0"/>
        <v>0</v>
      </c>
      <c r="R36" s="299"/>
      <c r="S36" s="299"/>
      <c r="T36" s="286"/>
      <c r="U36" s="287"/>
      <c r="V36" s="288"/>
      <c r="W36" s="401"/>
      <c r="X36" s="402"/>
      <c r="Y36" s="403"/>
      <c r="Z36" s="286"/>
      <c r="AA36" s="287"/>
      <c r="AB36" s="288"/>
      <c r="AC36" s="286"/>
      <c r="AD36" s="287"/>
      <c r="AE36" s="295"/>
    </row>
    <row r="37" spans="1:31" ht="12.75" customHeight="1">
      <c r="A37" s="326"/>
      <c r="B37" s="327"/>
      <c r="C37" s="327"/>
      <c r="D37" s="328"/>
      <c r="E37" s="342" t="s">
        <v>1790</v>
      </c>
      <c r="F37" s="342"/>
      <c r="G37" s="379" t="s">
        <v>1695</v>
      </c>
      <c r="H37" s="379"/>
      <c r="I37" s="379"/>
      <c r="J37" s="379"/>
      <c r="K37" s="303">
        <f>'小倉南区①'!E33</f>
        <v>4210</v>
      </c>
      <c r="L37" s="304"/>
      <c r="M37" s="305"/>
      <c r="N37" s="303">
        <f>'小倉南区①'!F33</f>
        <v>0</v>
      </c>
      <c r="O37" s="304"/>
      <c r="P37" s="305"/>
      <c r="Q37" s="299">
        <f t="shared" si="0"/>
        <v>0</v>
      </c>
      <c r="R37" s="299"/>
      <c r="S37" s="299"/>
      <c r="T37" s="286"/>
      <c r="U37" s="287"/>
      <c r="V37" s="288"/>
      <c r="W37" s="401"/>
      <c r="X37" s="402"/>
      <c r="Y37" s="403"/>
      <c r="Z37" s="286"/>
      <c r="AA37" s="287"/>
      <c r="AB37" s="288"/>
      <c r="AC37" s="286"/>
      <c r="AD37" s="287"/>
      <c r="AE37" s="295"/>
    </row>
    <row r="38" spans="1:31" ht="12.75" customHeight="1">
      <c r="A38" s="326"/>
      <c r="B38" s="327"/>
      <c r="C38" s="327"/>
      <c r="D38" s="328"/>
      <c r="E38" s="342" t="s">
        <v>1791</v>
      </c>
      <c r="F38" s="342"/>
      <c r="G38" s="379" t="s">
        <v>1696</v>
      </c>
      <c r="H38" s="379"/>
      <c r="I38" s="379"/>
      <c r="J38" s="379"/>
      <c r="K38" s="303">
        <f>'小倉南区①'!E42</f>
        <v>4200</v>
      </c>
      <c r="L38" s="304"/>
      <c r="M38" s="305"/>
      <c r="N38" s="303">
        <f>'小倉南区①'!F42</f>
        <v>0</v>
      </c>
      <c r="O38" s="304"/>
      <c r="P38" s="305"/>
      <c r="Q38" s="299">
        <f t="shared" si="0"/>
        <v>0</v>
      </c>
      <c r="R38" s="299"/>
      <c r="S38" s="299"/>
      <c r="T38" s="286"/>
      <c r="U38" s="287"/>
      <c r="V38" s="288"/>
      <c r="W38" s="401"/>
      <c r="X38" s="402"/>
      <c r="Y38" s="403"/>
      <c r="Z38" s="286"/>
      <c r="AA38" s="287"/>
      <c r="AB38" s="288"/>
      <c r="AC38" s="286"/>
      <c r="AD38" s="287"/>
      <c r="AE38" s="295"/>
    </row>
    <row r="39" spans="1:31" ht="12.75" customHeight="1">
      <c r="A39" s="326"/>
      <c r="B39" s="327"/>
      <c r="C39" s="327"/>
      <c r="D39" s="328"/>
      <c r="E39" s="342" t="s">
        <v>1792</v>
      </c>
      <c r="F39" s="342"/>
      <c r="G39" s="379" t="s">
        <v>1697</v>
      </c>
      <c r="H39" s="379"/>
      <c r="I39" s="379"/>
      <c r="J39" s="379"/>
      <c r="K39" s="303">
        <f>'小倉南区①'!E55</f>
        <v>4750</v>
      </c>
      <c r="L39" s="304"/>
      <c r="M39" s="305"/>
      <c r="N39" s="303">
        <f>'小倉南区①'!F55</f>
        <v>0</v>
      </c>
      <c r="O39" s="304"/>
      <c r="P39" s="305"/>
      <c r="Q39" s="299">
        <f aca="true" t="shared" si="1" ref="Q39:Q61">N39/K39</f>
        <v>0</v>
      </c>
      <c r="R39" s="299"/>
      <c r="S39" s="299"/>
      <c r="T39" s="286"/>
      <c r="U39" s="287"/>
      <c r="V39" s="288"/>
      <c r="W39" s="401"/>
      <c r="X39" s="402"/>
      <c r="Y39" s="403"/>
      <c r="Z39" s="286"/>
      <c r="AA39" s="287"/>
      <c r="AB39" s="288"/>
      <c r="AC39" s="286"/>
      <c r="AD39" s="287"/>
      <c r="AE39" s="295"/>
    </row>
    <row r="40" spans="1:31" ht="12.75" customHeight="1">
      <c r="A40" s="326"/>
      <c r="B40" s="327"/>
      <c r="C40" s="327"/>
      <c r="D40" s="328"/>
      <c r="E40" s="342" t="s">
        <v>1793</v>
      </c>
      <c r="F40" s="342"/>
      <c r="G40" s="379" t="s">
        <v>1698</v>
      </c>
      <c r="H40" s="379"/>
      <c r="I40" s="379"/>
      <c r="J40" s="379"/>
      <c r="K40" s="303">
        <f>'小倉南区①'!S9</f>
        <v>4480</v>
      </c>
      <c r="L40" s="304"/>
      <c r="M40" s="305"/>
      <c r="N40" s="303">
        <f>'小倉南区①'!T9</f>
        <v>0</v>
      </c>
      <c r="O40" s="304"/>
      <c r="P40" s="305"/>
      <c r="Q40" s="299">
        <f t="shared" si="1"/>
        <v>0</v>
      </c>
      <c r="R40" s="299"/>
      <c r="S40" s="299"/>
      <c r="T40" s="286"/>
      <c r="U40" s="287"/>
      <c r="V40" s="288"/>
      <c r="W40" s="401"/>
      <c r="X40" s="402"/>
      <c r="Y40" s="403"/>
      <c r="Z40" s="286"/>
      <c r="AA40" s="287"/>
      <c r="AB40" s="288"/>
      <c r="AC40" s="286"/>
      <c r="AD40" s="287"/>
      <c r="AE40" s="295"/>
    </row>
    <row r="41" spans="1:31" ht="12.75" customHeight="1">
      <c r="A41" s="326"/>
      <c r="B41" s="327"/>
      <c r="C41" s="327"/>
      <c r="D41" s="328"/>
      <c r="E41" s="342" t="s">
        <v>1794</v>
      </c>
      <c r="F41" s="342"/>
      <c r="G41" s="379" t="s">
        <v>1699</v>
      </c>
      <c r="H41" s="379"/>
      <c r="I41" s="379"/>
      <c r="J41" s="379"/>
      <c r="K41" s="303">
        <f>'小倉南区①'!S23</f>
        <v>5190</v>
      </c>
      <c r="L41" s="304"/>
      <c r="M41" s="305"/>
      <c r="N41" s="303">
        <f>'小倉南区①'!T23</f>
        <v>0</v>
      </c>
      <c r="O41" s="304"/>
      <c r="P41" s="305"/>
      <c r="Q41" s="299">
        <f t="shared" si="1"/>
        <v>0</v>
      </c>
      <c r="R41" s="299"/>
      <c r="S41" s="299"/>
      <c r="T41" s="286"/>
      <c r="U41" s="287"/>
      <c r="V41" s="288"/>
      <c r="W41" s="401"/>
      <c r="X41" s="402"/>
      <c r="Y41" s="403"/>
      <c r="Z41" s="286"/>
      <c r="AA41" s="287"/>
      <c r="AB41" s="288"/>
      <c r="AC41" s="286"/>
      <c r="AD41" s="287"/>
      <c r="AE41" s="295"/>
    </row>
    <row r="42" spans="1:31" ht="12.75" customHeight="1">
      <c r="A42" s="326"/>
      <c r="B42" s="327"/>
      <c r="C42" s="327"/>
      <c r="D42" s="328"/>
      <c r="E42" s="342" t="s">
        <v>1795</v>
      </c>
      <c r="F42" s="342"/>
      <c r="G42" s="379" t="s">
        <v>1700</v>
      </c>
      <c r="H42" s="379"/>
      <c r="I42" s="379"/>
      <c r="J42" s="379"/>
      <c r="K42" s="303">
        <f>'小倉南区①'!S35</f>
        <v>4240</v>
      </c>
      <c r="L42" s="304"/>
      <c r="M42" s="305"/>
      <c r="N42" s="303">
        <f>'小倉南区①'!T35</f>
        <v>0</v>
      </c>
      <c r="O42" s="304"/>
      <c r="P42" s="305"/>
      <c r="Q42" s="299">
        <f t="shared" si="1"/>
        <v>0</v>
      </c>
      <c r="R42" s="299"/>
      <c r="S42" s="299"/>
      <c r="T42" s="286"/>
      <c r="U42" s="287"/>
      <c r="V42" s="288"/>
      <c r="W42" s="401"/>
      <c r="X42" s="402"/>
      <c r="Y42" s="403"/>
      <c r="Z42" s="286"/>
      <c r="AA42" s="287"/>
      <c r="AB42" s="288"/>
      <c r="AC42" s="286"/>
      <c r="AD42" s="287"/>
      <c r="AE42" s="295"/>
    </row>
    <row r="43" spans="1:31" ht="12.75" customHeight="1">
      <c r="A43" s="326"/>
      <c r="B43" s="327"/>
      <c r="C43" s="327"/>
      <c r="D43" s="328"/>
      <c r="E43" s="342" t="s">
        <v>1796</v>
      </c>
      <c r="F43" s="342"/>
      <c r="G43" s="379" t="s">
        <v>1701</v>
      </c>
      <c r="H43" s="379"/>
      <c r="I43" s="379"/>
      <c r="J43" s="379"/>
      <c r="K43" s="303">
        <f>'小倉南区①'!S48</f>
        <v>5340</v>
      </c>
      <c r="L43" s="304"/>
      <c r="M43" s="305"/>
      <c r="N43" s="303">
        <f>'小倉南区①'!T48</f>
        <v>0</v>
      </c>
      <c r="O43" s="304"/>
      <c r="P43" s="305"/>
      <c r="Q43" s="299">
        <f t="shared" si="1"/>
        <v>0</v>
      </c>
      <c r="R43" s="299"/>
      <c r="S43" s="299"/>
      <c r="T43" s="286"/>
      <c r="U43" s="287"/>
      <c r="V43" s="288"/>
      <c r="W43" s="401"/>
      <c r="X43" s="402"/>
      <c r="Y43" s="403"/>
      <c r="Z43" s="286"/>
      <c r="AA43" s="287"/>
      <c r="AB43" s="288"/>
      <c r="AC43" s="286"/>
      <c r="AD43" s="287"/>
      <c r="AE43" s="295"/>
    </row>
    <row r="44" spans="1:31" ht="12.75" customHeight="1">
      <c r="A44" s="326"/>
      <c r="B44" s="327"/>
      <c r="C44" s="327"/>
      <c r="D44" s="328"/>
      <c r="E44" s="342" t="s">
        <v>1797</v>
      </c>
      <c r="F44" s="342"/>
      <c r="G44" s="379" t="s">
        <v>1702</v>
      </c>
      <c r="H44" s="379"/>
      <c r="I44" s="379"/>
      <c r="J44" s="379"/>
      <c r="K44" s="303">
        <f>'小倉南区①'!S64</f>
        <v>6040</v>
      </c>
      <c r="L44" s="304"/>
      <c r="M44" s="305"/>
      <c r="N44" s="303">
        <f>'小倉南区①'!T64</f>
        <v>0</v>
      </c>
      <c r="O44" s="304"/>
      <c r="P44" s="305"/>
      <c r="Q44" s="299">
        <f t="shared" si="1"/>
        <v>0</v>
      </c>
      <c r="R44" s="299"/>
      <c r="S44" s="299"/>
      <c r="T44" s="286"/>
      <c r="U44" s="287"/>
      <c r="V44" s="288"/>
      <c r="W44" s="401"/>
      <c r="X44" s="402"/>
      <c r="Y44" s="403"/>
      <c r="Z44" s="286"/>
      <c r="AA44" s="287"/>
      <c r="AB44" s="288"/>
      <c r="AC44" s="286"/>
      <c r="AD44" s="287"/>
      <c r="AE44" s="295"/>
    </row>
    <row r="45" spans="1:31" ht="12.75" customHeight="1">
      <c r="A45" s="326"/>
      <c r="B45" s="327"/>
      <c r="C45" s="327"/>
      <c r="D45" s="328"/>
      <c r="E45" s="342" t="s">
        <v>1798</v>
      </c>
      <c r="F45" s="342"/>
      <c r="G45" s="379" t="s">
        <v>1703</v>
      </c>
      <c r="H45" s="379"/>
      <c r="I45" s="379"/>
      <c r="J45" s="379"/>
      <c r="K45" s="303">
        <f>'小倉南区②'!E18</f>
        <v>4720</v>
      </c>
      <c r="L45" s="304"/>
      <c r="M45" s="305"/>
      <c r="N45" s="303">
        <f>'小倉南区②'!F18</f>
        <v>0</v>
      </c>
      <c r="O45" s="304"/>
      <c r="P45" s="305"/>
      <c r="Q45" s="299">
        <f t="shared" si="1"/>
        <v>0</v>
      </c>
      <c r="R45" s="299"/>
      <c r="S45" s="299"/>
      <c r="T45" s="286"/>
      <c r="U45" s="287"/>
      <c r="V45" s="288"/>
      <c r="W45" s="401"/>
      <c r="X45" s="402"/>
      <c r="Y45" s="403"/>
      <c r="Z45" s="286"/>
      <c r="AA45" s="287"/>
      <c r="AB45" s="288"/>
      <c r="AC45" s="286"/>
      <c r="AD45" s="287"/>
      <c r="AE45" s="295"/>
    </row>
    <row r="46" spans="1:31" ht="12.75" customHeight="1">
      <c r="A46" s="326"/>
      <c r="B46" s="327"/>
      <c r="C46" s="327"/>
      <c r="D46" s="328"/>
      <c r="E46" s="342" t="s">
        <v>1799</v>
      </c>
      <c r="F46" s="342"/>
      <c r="G46" s="379" t="s">
        <v>1704</v>
      </c>
      <c r="H46" s="379"/>
      <c r="I46" s="379"/>
      <c r="J46" s="379"/>
      <c r="K46" s="303">
        <f>'小倉南区②'!E31</f>
        <v>3470</v>
      </c>
      <c r="L46" s="304"/>
      <c r="M46" s="305"/>
      <c r="N46" s="303">
        <f>'小倉南区②'!F31</f>
        <v>0</v>
      </c>
      <c r="O46" s="304"/>
      <c r="P46" s="305"/>
      <c r="Q46" s="299">
        <f t="shared" si="1"/>
        <v>0</v>
      </c>
      <c r="R46" s="299"/>
      <c r="S46" s="299"/>
      <c r="T46" s="286"/>
      <c r="U46" s="287"/>
      <c r="V46" s="288"/>
      <c r="W46" s="401"/>
      <c r="X46" s="402"/>
      <c r="Y46" s="403"/>
      <c r="Z46" s="286"/>
      <c r="AA46" s="287"/>
      <c r="AB46" s="288"/>
      <c r="AC46" s="286"/>
      <c r="AD46" s="287"/>
      <c r="AE46" s="295"/>
    </row>
    <row r="47" spans="1:31" ht="12.75" customHeight="1">
      <c r="A47" s="326"/>
      <c r="B47" s="327"/>
      <c r="C47" s="327"/>
      <c r="D47" s="328"/>
      <c r="E47" s="342" t="s">
        <v>1800</v>
      </c>
      <c r="F47" s="342"/>
      <c r="G47" s="379" t="s">
        <v>1705</v>
      </c>
      <c r="H47" s="379"/>
      <c r="I47" s="379"/>
      <c r="J47" s="379"/>
      <c r="K47" s="303">
        <f>'小倉南区②'!E46</f>
        <v>5420</v>
      </c>
      <c r="L47" s="304"/>
      <c r="M47" s="305"/>
      <c r="N47" s="303">
        <f>'小倉南区②'!F46</f>
        <v>0</v>
      </c>
      <c r="O47" s="304"/>
      <c r="P47" s="305"/>
      <c r="Q47" s="299">
        <f t="shared" si="1"/>
        <v>0</v>
      </c>
      <c r="R47" s="299"/>
      <c r="S47" s="299"/>
      <c r="T47" s="286"/>
      <c r="U47" s="287"/>
      <c r="V47" s="288"/>
      <c r="W47" s="401"/>
      <c r="X47" s="402"/>
      <c r="Y47" s="403"/>
      <c r="Z47" s="286"/>
      <c r="AA47" s="287"/>
      <c r="AB47" s="288"/>
      <c r="AC47" s="286"/>
      <c r="AD47" s="287"/>
      <c r="AE47" s="295"/>
    </row>
    <row r="48" spans="1:31" ht="12.75" customHeight="1">
      <c r="A48" s="326"/>
      <c r="B48" s="327"/>
      <c r="C48" s="327"/>
      <c r="D48" s="328"/>
      <c r="E48" s="342" t="s">
        <v>1801</v>
      </c>
      <c r="F48" s="342"/>
      <c r="G48" s="379" t="s">
        <v>1706</v>
      </c>
      <c r="H48" s="379"/>
      <c r="I48" s="379"/>
      <c r="J48" s="379"/>
      <c r="K48" s="303">
        <f>'小倉南区②'!E57</f>
        <v>3770</v>
      </c>
      <c r="L48" s="304"/>
      <c r="M48" s="305"/>
      <c r="N48" s="303">
        <f>'小倉南区②'!F57</f>
        <v>0</v>
      </c>
      <c r="O48" s="304"/>
      <c r="P48" s="305"/>
      <c r="Q48" s="299">
        <f t="shared" si="1"/>
        <v>0</v>
      </c>
      <c r="R48" s="299"/>
      <c r="S48" s="299"/>
      <c r="T48" s="286"/>
      <c r="U48" s="287"/>
      <c r="V48" s="288"/>
      <c r="W48" s="401"/>
      <c r="X48" s="402"/>
      <c r="Y48" s="403"/>
      <c r="Z48" s="286"/>
      <c r="AA48" s="287"/>
      <c r="AB48" s="288"/>
      <c r="AC48" s="286"/>
      <c r="AD48" s="287"/>
      <c r="AE48" s="295"/>
    </row>
    <row r="49" spans="1:31" ht="12.75" customHeight="1">
      <c r="A49" s="326"/>
      <c r="B49" s="327"/>
      <c r="C49" s="327"/>
      <c r="D49" s="328"/>
      <c r="E49" s="342" t="s">
        <v>1802</v>
      </c>
      <c r="F49" s="342"/>
      <c r="G49" s="379" t="s">
        <v>1707</v>
      </c>
      <c r="H49" s="379"/>
      <c r="I49" s="379"/>
      <c r="J49" s="379"/>
      <c r="K49" s="303">
        <f>'小倉南区②'!S17</f>
        <v>2820</v>
      </c>
      <c r="L49" s="304"/>
      <c r="M49" s="305"/>
      <c r="N49" s="303">
        <f>'小倉南区②'!T17</f>
        <v>0</v>
      </c>
      <c r="O49" s="304"/>
      <c r="P49" s="305"/>
      <c r="Q49" s="299">
        <f t="shared" si="1"/>
        <v>0</v>
      </c>
      <c r="R49" s="299"/>
      <c r="S49" s="299"/>
      <c r="T49" s="286"/>
      <c r="U49" s="287"/>
      <c r="V49" s="288"/>
      <c r="W49" s="401"/>
      <c r="X49" s="402"/>
      <c r="Y49" s="403"/>
      <c r="Z49" s="286"/>
      <c r="AA49" s="287"/>
      <c r="AB49" s="288"/>
      <c r="AC49" s="286"/>
      <c r="AD49" s="287"/>
      <c r="AE49" s="295"/>
    </row>
    <row r="50" spans="1:31" ht="12.75" customHeight="1">
      <c r="A50" s="326"/>
      <c r="B50" s="327"/>
      <c r="C50" s="327"/>
      <c r="D50" s="328"/>
      <c r="E50" s="342" t="s">
        <v>1803</v>
      </c>
      <c r="F50" s="342"/>
      <c r="G50" s="379" t="s">
        <v>1708</v>
      </c>
      <c r="H50" s="379"/>
      <c r="I50" s="379"/>
      <c r="J50" s="379"/>
      <c r="K50" s="303">
        <f>'小倉南区②'!S30</f>
        <v>4750</v>
      </c>
      <c r="L50" s="304"/>
      <c r="M50" s="305"/>
      <c r="N50" s="303">
        <f>'小倉南区②'!T30</f>
        <v>0</v>
      </c>
      <c r="O50" s="304"/>
      <c r="P50" s="305"/>
      <c r="Q50" s="299">
        <f t="shared" si="1"/>
        <v>0</v>
      </c>
      <c r="R50" s="299"/>
      <c r="S50" s="299"/>
      <c r="T50" s="286"/>
      <c r="U50" s="287"/>
      <c r="V50" s="288"/>
      <c r="W50" s="401"/>
      <c r="X50" s="402"/>
      <c r="Y50" s="403"/>
      <c r="Z50" s="286"/>
      <c r="AA50" s="287"/>
      <c r="AB50" s="288"/>
      <c r="AC50" s="286"/>
      <c r="AD50" s="287"/>
      <c r="AE50" s="295"/>
    </row>
    <row r="51" spans="1:31" ht="12.75" customHeight="1">
      <c r="A51" s="326"/>
      <c r="B51" s="327"/>
      <c r="C51" s="327"/>
      <c r="D51" s="328"/>
      <c r="E51" s="342" t="s">
        <v>1804</v>
      </c>
      <c r="F51" s="342"/>
      <c r="G51" s="379" t="s">
        <v>1709</v>
      </c>
      <c r="H51" s="379"/>
      <c r="I51" s="379"/>
      <c r="J51" s="379"/>
      <c r="K51" s="303">
        <f>'小倉南区②'!S39</f>
        <v>3490</v>
      </c>
      <c r="L51" s="304"/>
      <c r="M51" s="305"/>
      <c r="N51" s="303">
        <f>'小倉南区②'!T39</f>
        <v>0</v>
      </c>
      <c r="O51" s="304"/>
      <c r="P51" s="305"/>
      <c r="Q51" s="299">
        <f t="shared" si="1"/>
        <v>0</v>
      </c>
      <c r="R51" s="299"/>
      <c r="S51" s="299"/>
      <c r="T51" s="286"/>
      <c r="U51" s="287"/>
      <c r="V51" s="288"/>
      <c r="W51" s="401"/>
      <c r="X51" s="402"/>
      <c r="Y51" s="403"/>
      <c r="Z51" s="286"/>
      <c r="AA51" s="287"/>
      <c r="AB51" s="288"/>
      <c r="AC51" s="286"/>
      <c r="AD51" s="287"/>
      <c r="AE51" s="295"/>
    </row>
    <row r="52" spans="1:31" ht="12.75" customHeight="1">
      <c r="A52" s="326"/>
      <c r="B52" s="327"/>
      <c r="C52" s="327"/>
      <c r="D52" s="328"/>
      <c r="E52" s="365" t="s">
        <v>1805</v>
      </c>
      <c r="F52" s="365"/>
      <c r="G52" s="333" t="s">
        <v>1710</v>
      </c>
      <c r="H52" s="333"/>
      <c r="I52" s="333"/>
      <c r="J52" s="333"/>
      <c r="K52" s="283">
        <f>'小倉南区②'!S54</f>
        <v>4570</v>
      </c>
      <c r="L52" s="284"/>
      <c r="M52" s="285"/>
      <c r="N52" s="283">
        <f>'小倉南区②'!T54</f>
        <v>0</v>
      </c>
      <c r="O52" s="284"/>
      <c r="P52" s="285"/>
      <c r="Q52" s="349">
        <f t="shared" si="1"/>
        <v>0</v>
      </c>
      <c r="R52" s="349"/>
      <c r="S52" s="349"/>
      <c r="T52" s="358"/>
      <c r="U52" s="359"/>
      <c r="V52" s="360"/>
      <c r="W52" s="525"/>
      <c r="X52" s="526"/>
      <c r="Y52" s="527"/>
      <c r="Z52" s="358"/>
      <c r="AA52" s="359"/>
      <c r="AB52" s="360"/>
      <c r="AC52" s="358"/>
      <c r="AD52" s="359"/>
      <c r="AE52" s="494"/>
    </row>
    <row r="53" spans="1:31" ht="12.75" customHeight="1">
      <c r="A53" s="329"/>
      <c r="B53" s="330"/>
      <c r="C53" s="330"/>
      <c r="D53" s="331"/>
      <c r="E53" s="380" t="s">
        <v>1674</v>
      </c>
      <c r="F53" s="380"/>
      <c r="G53" s="380"/>
      <c r="H53" s="380"/>
      <c r="I53" s="380"/>
      <c r="J53" s="380"/>
      <c r="K53" s="307">
        <f>SUM(K35:M52)</f>
        <v>78790</v>
      </c>
      <c r="L53" s="308"/>
      <c r="M53" s="309"/>
      <c r="N53" s="307">
        <f>SUM(N35:P52)</f>
        <v>0</v>
      </c>
      <c r="O53" s="308"/>
      <c r="P53" s="309"/>
      <c r="Q53" s="354">
        <f t="shared" si="1"/>
        <v>0</v>
      </c>
      <c r="R53" s="354"/>
      <c r="S53" s="354"/>
      <c r="T53" s="310"/>
      <c r="U53" s="311"/>
      <c r="V53" s="312"/>
      <c r="W53" s="409"/>
      <c r="X53" s="410"/>
      <c r="Y53" s="411"/>
      <c r="Z53" s="310"/>
      <c r="AA53" s="311"/>
      <c r="AB53" s="312"/>
      <c r="AC53" s="310"/>
      <c r="AD53" s="311"/>
      <c r="AE53" s="407"/>
    </row>
    <row r="54" spans="1:31" ht="12.75" customHeight="1">
      <c r="A54" s="323" t="s">
        <v>1908</v>
      </c>
      <c r="B54" s="324"/>
      <c r="C54" s="324"/>
      <c r="D54" s="325"/>
      <c r="E54" s="332" t="s">
        <v>1806</v>
      </c>
      <c r="F54" s="332"/>
      <c r="G54" s="381" t="s">
        <v>1711</v>
      </c>
      <c r="H54" s="381"/>
      <c r="I54" s="381"/>
      <c r="J54" s="381"/>
      <c r="K54" s="300">
        <f>'戸畑区・八幡東区'!E16</f>
        <v>4580</v>
      </c>
      <c r="L54" s="301"/>
      <c r="M54" s="302"/>
      <c r="N54" s="300">
        <f>'戸畑区・八幡東区'!F16</f>
        <v>0</v>
      </c>
      <c r="O54" s="301"/>
      <c r="P54" s="302"/>
      <c r="Q54" s="350">
        <f t="shared" si="1"/>
        <v>0</v>
      </c>
      <c r="R54" s="350"/>
      <c r="S54" s="350"/>
      <c r="T54" s="317"/>
      <c r="U54" s="318"/>
      <c r="V54" s="397"/>
      <c r="W54" s="491"/>
      <c r="X54" s="492"/>
      <c r="Y54" s="493"/>
      <c r="Z54" s="317"/>
      <c r="AA54" s="318"/>
      <c r="AB54" s="397"/>
      <c r="AC54" s="317"/>
      <c r="AD54" s="318"/>
      <c r="AE54" s="319"/>
    </row>
    <row r="55" spans="1:31" ht="12.75" customHeight="1">
      <c r="A55" s="326"/>
      <c r="B55" s="327"/>
      <c r="C55" s="327"/>
      <c r="D55" s="328"/>
      <c r="E55" s="342" t="s">
        <v>1807</v>
      </c>
      <c r="F55" s="342"/>
      <c r="G55" s="379" t="s">
        <v>1712</v>
      </c>
      <c r="H55" s="379"/>
      <c r="I55" s="379"/>
      <c r="J55" s="379"/>
      <c r="K55" s="303">
        <f>'戸畑区・八幡東区'!E26</f>
        <v>4470</v>
      </c>
      <c r="L55" s="304"/>
      <c r="M55" s="305"/>
      <c r="N55" s="303">
        <f>'戸畑区・八幡東区'!F26</f>
        <v>0</v>
      </c>
      <c r="O55" s="304"/>
      <c r="P55" s="305"/>
      <c r="Q55" s="349">
        <f t="shared" si="1"/>
        <v>0</v>
      </c>
      <c r="R55" s="349"/>
      <c r="S55" s="349"/>
      <c r="T55" s="286"/>
      <c r="U55" s="287"/>
      <c r="V55" s="288"/>
      <c r="W55" s="286"/>
      <c r="X55" s="287"/>
      <c r="Y55" s="288"/>
      <c r="Z55" s="286"/>
      <c r="AA55" s="287"/>
      <c r="AB55" s="288"/>
      <c r="AC55" s="286"/>
      <c r="AD55" s="287"/>
      <c r="AE55" s="295"/>
    </row>
    <row r="56" spans="1:31" ht="12.75" customHeight="1">
      <c r="A56" s="326"/>
      <c r="B56" s="327"/>
      <c r="C56" s="327"/>
      <c r="D56" s="328"/>
      <c r="E56" s="342" t="s">
        <v>1808</v>
      </c>
      <c r="F56" s="342"/>
      <c r="G56" s="379" t="s">
        <v>1713</v>
      </c>
      <c r="H56" s="379"/>
      <c r="I56" s="379"/>
      <c r="J56" s="379"/>
      <c r="K56" s="303">
        <f>'戸畑区・八幡東区'!E35</f>
        <v>4270</v>
      </c>
      <c r="L56" s="304"/>
      <c r="M56" s="305"/>
      <c r="N56" s="303">
        <f>'戸畑区・八幡東区'!F35</f>
        <v>0</v>
      </c>
      <c r="O56" s="304"/>
      <c r="P56" s="305"/>
      <c r="Q56" s="349">
        <f t="shared" si="1"/>
        <v>0</v>
      </c>
      <c r="R56" s="349"/>
      <c r="S56" s="349"/>
      <c r="T56" s="286"/>
      <c r="U56" s="287"/>
      <c r="V56" s="288"/>
      <c r="W56" s="286"/>
      <c r="X56" s="287"/>
      <c r="Y56" s="288"/>
      <c r="Z56" s="286"/>
      <c r="AA56" s="287"/>
      <c r="AB56" s="288"/>
      <c r="AC56" s="286"/>
      <c r="AD56" s="287"/>
      <c r="AE56" s="295"/>
    </row>
    <row r="57" spans="1:31" ht="12.75" customHeight="1">
      <c r="A57" s="326"/>
      <c r="B57" s="327"/>
      <c r="C57" s="327"/>
      <c r="D57" s="328"/>
      <c r="E57" s="342" t="s">
        <v>1809</v>
      </c>
      <c r="F57" s="342"/>
      <c r="G57" s="379" t="s">
        <v>1714</v>
      </c>
      <c r="H57" s="379"/>
      <c r="I57" s="379"/>
      <c r="J57" s="379"/>
      <c r="K57" s="303">
        <f>'戸畑区・八幡東区'!E46</f>
        <v>4290</v>
      </c>
      <c r="L57" s="304"/>
      <c r="M57" s="305"/>
      <c r="N57" s="303">
        <f>'戸畑区・八幡東区'!F46</f>
        <v>0</v>
      </c>
      <c r="O57" s="304"/>
      <c r="P57" s="305"/>
      <c r="Q57" s="349">
        <f t="shared" si="1"/>
        <v>0</v>
      </c>
      <c r="R57" s="349"/>
      <c r="S57" s="349"/>
      <c r="T57" s="286"/>
      <c r="U57" s="287"/>
      <c r="V57" s="288"/>
      <c r="W57" s="286"/>
      <c r="X57" s="287"/>
      <c r="Y57" s="288"/>
      <c r="Z57" s="286"/>
      <c r="AA57" s="287"/>
      <c r="AB57" s="288"/>
      <c r="AC57" s="286"/>
      <c r="AD57" s="287"/>
      <c r="AE57" s="295"/>
    </row>
    <row r="58" spans="1:31" s="10" customFormat="1" ht="12.75" customHeight="1">
      <c r="A58" s="326"/>
      <c r="B58" s="327"/>
      <c r="C58" s="327"/>
      <c r="D58" s="328"/>
      <c r="E58" s="342" t="s">
        <v>1810</v>
      </c>
      <c r="F58" s="342"/>
      <c r="G58" s="379" t="s">
        <v>1715</v>
      </c>
      <c r="H58" s="379"/>
      <c r="I58" s="379"/>
      <c r="J58" s="379"/>
      <c r="K58" s="303">
        <f>'戸畑区・八幡東区'!E52</f>
        <v>2010</v>
      </c>
      <c r="L58" s="304"/>
      <c r="M58" s="305"/>
      <c r="N58" s="303">
        <f>'戸畑区・八幡東区'!F52</f>
        <v>0</v>
      </c>
      <c r="O58" s="304"/>
      <c r="P58" s="305"/>
      <c r="Q58" s="349">
        <f t="shared" si="1"/>
        <v>0</v>
      </c>
      <c r="R58" s="349"/>
      <c r="S58" s="349"/>
      <c r="T58" s="286"/>
      <c r="U58" s="287"/>
      <c r="V58" s="288"/>
      <c r="W58" s="286"/>
      <c r="X58" s="287"/>
      <c r="Y58" s="288"/>
      <c r="Z58" s="286"/>
      <c r="AA58" s="287"/>
      <c r="AB58" s="288"/>
      <c r="AC58" s="286"/>
      <c r="AD58" s="287"/>
      <c r="AE58" s="295"/>
    </row>
    <row r="59" spans="1:31" ht="12.75" customHeight="1">
      <c r="A59" s="326"/>
      <c r="B59" s="327"/>
      <c r="C59" s="327"/>
      <c r="D59" s="328"/>
      <c r="E59" s="365" t="s">
        <v>1811</v>
      </c>
      <c r="F59" s="365"/>
      <c r="G59" s="333" t="s">
        <v>1716</v>
      </c>
      <c r="H59" s="333"/>
      <c r="I59" s="333"/>
      <c r="J59" s="333"/>
      <c r="K59" s="283">
        <f>'戸畑区・八幡東区'!E63</f>
        <v>3840</v>
      </c>
      <c r="L59" s="284"/>
      <c r="M59" s="285"/>
      <c r="N59" s="283">
        <f>'戸畑区・八幡東区'!F63</f>
        <v>0</v>
      </c>
      <c r="O59" s="284"/>
      <c r="P59" s="285"/>
      <c r="Q59" s="349">
        <f t="shared" si="1"/>
        <v>0</v>
      </c>
      <c r="R59" s="349"/>
      <c r="S59" s="349"/>
      <c r="T59" s="358"/>
      <c r="U59" s="359"/>
      <c r="V59" s="360"/>
      <c r="W59" s="358"/>
      <c r="X59" s="359"/>
      <c r="Y59" s="360"/>
      <c r="Z59" s="358"/>
      <c r="AA59" s="359"/>
      <c r="AB59" s="360"/>
      <c r="AC59" s="358"/>
      <c r="AD59" s="359"/>
      <c r="AE59" s="494"/>
    </row>
    <row r="60" spans="1:31" ht="12.75" customHeight="1">
      <c r="A60" s="329"/>
      <c r="B60" s="330"/>
      <c r="C60" s="330"/>
      <c r="D60" s="331"/>
      <c r="E60" s="306" t="s">
        <v>1674</v>
      </c>
      <c r="F60" s="306"/>
      <c r="G60" s="306"/>
      <c r="H60" s="306"/>
      <c r="I60" s="306"/>
      <c r="J60" s="306"/>
      <c r="K60" s="307">
        <f>SUM(K54:M59)</f>
        <v>23460</v>
      </c>
      <c r="L60" s="308"/>
      <c r="M60" s="309"/>
      <c r="N60" s="307">
        <f>SUM(N54:P59)</f>
        <v>0</v>
      </c>
      <c r="O60" s="308"/>
      <c r="P60" s="309"/>
      <c r="Q60" s="354">
        <f t="shared" si="1"/>
        <v>0</v>
      </c>
      <c r="R60" s="354"/>
      <c r="S60" s="354"/>
      <c r="T60" s="502"/>
      <c r="U60" s="503"/>
      <c r="V60" s="505"/>
      <c r="W60" s="502"/>
      <c r="X60" s="503"/>
      <c r="Y60" s="505"/>
      <c r="Z60" s="502"/>
      <c r="AA60" s="503"/>
      <c r="AB60" s="505"/>
      <c r="AC60" s="502"/>
      <c r="AD60" s="503"/>
      <c r="AE60" s="504"/>
    </row>
    <row r="61" spans="1:31" ht="12.75" customHeight="1">
      <c r="A61" s="323" t="s">
        <v>1912</v>
      </c>
      <c r="B61" s="324"/>
      <c r="C61" s="324"/>
      <c r="D61" s="325"/>
      <c r="E61" s="356" t="s">
        <v>1717</v>
      </c>
      <c r="F61" s="357"/>
      <c r="G61" s="376" t="s">
        <v>1718</v>
      </c>
      <c r="H61" s="377"/>
      <c r="I61" s="377"/>
      <c r="J61" s="378"/>
      <c r="K61" s="300">
        <f>'苅田町・中間市・遠賀郡'!E19</f>
        <v>5310</v>
      </c>
      <c r="L61" s="301"/>
      <c r="M61" s="302"/>
      <c r="N61" s="300">
        <f>'苅田町・中間市・遠賀郡'!F19</f>
        <v>0</v>
      </c>
      <c r="O61" s="301"/>
      <c r="P61" s="302"/>
      <c r="Q61" s="391">
        <f t="shared" si="1"/>
        <v>0</v>
      </c>
      <c r="R61" s="392"/>
      <c r="S61" s="393"/>
      <c r="T61" s="498"/>
      <c r="U61" s="499"/>
      <c r="V61" s="501"/>
      <c r="W61" s="498"/>
      <c r="X61" s="499"/>
      <c r="Y61" s="501"/>
      <c r="Z61" s="498"/>
      <c r="AA61" s="499"/>
      <c r="AB61" s="501"/>
      <c r="AC61" s="498"/>
      <c r="AD61" s="499"/>
      <c r="AE61" s="500"/>
    </row>
    <row r="62" spans="1:31" ht="12.75" customHeight="1">
      <c r="A62" s="326"/>
      <c r="B62" s="327"/>
      <c r="C62" s="327"/>
      <c r="D62" s="328"/>
      <c r="E62" s="366"/>
      <c r="F62" s="367"/>
      <c r="G62" s="373"/>
      <c r="H62" s="374"/>
      <c r="I62" s="374"/>
      <c r="J62" s="375"/>
      <c r="K62" s="351"/>
      <c r="L62" s="352"/>
      <c r="M62" s="353"/>
      <c r="N62" s="283"/>
      <c r="O62" s="284"/>
      <c r="P62" s="285"/>
      <c r="Q62" s="394"/>
      <c r="R62" s="395"/>
      <c r="S62" s="396"/>
      <c r="T62" s="495"/>
      <c r="U62" s="496"/>
      <c r="V62" s="497"/>
      <c r="W62" s="495"/>
      <c r="X62" s="496"/>
      <c r="Y62" s="497"/>
      <c r="Z62" s="495"/>
      <c r="AA62" s="496"/>
      <c r="AB62" s="497"/>
      <c r="AC62" s="495"/>
      <c r="AD62" s="496"/>
      <c r="AE62" s="509"/>
    </row>
    <row r="63" spans="1:31" ht="12.75" customHeight="1">
      <c r="A63" s="329"/>
      <c r="B63" s="330"/>
      <c r="C63" s="330"/>
      <c r="D63" s="331"/>
      <c r="E63" s="450" t="s">
        <v>1674</v>
      </c>
      <c r="F63" s="451"/>
      <c r="G63" s="451"/>
      <c r="H63" s="451"/>
      <c r="I63" s="451"/>
      <c r="J63" s="452"/>
      <c r="K63" s="307">
        <f>SUM(K61:M62)</f>
        <v>5310</v>
      </c>
      <c r="L63" s="308"/>
      <c r="M63" s="309"/>
      <c r="N63" s="307">
        <f>SUM(N61:P62)</f>
        <v>0</v>
      </c>
      <c r="O63" s="308"/>
      <c r="P63" s="309"/>
      <c r="Q63" s="354">
        <f>N63/K63</f>
        <v>0</v>
      </c>
      <c r="R63" s="354"/>
      <c r="S63" s="354"/>
      <c r="T63" s="506"/>
      <c r="U63" s="507"/>
      <c r="V63" s="510"/>
      <c r="W63" s="506"/>
      <c r="X63" s="507"/>
      <c r="Y63" s="510"/>
      <c r="Z63" s="506"/>
      <c r="AA63" s="507"/>
      <c r="AB63" s="510"/>
      <c r="AC63" s="506"/>
      <c r="AD63" s="507"/>
      <c r="AE63" s="508"/>
    </row>
    <row r="64" spans="1:31" ht="12.75" customHeight="1">
      <c r="A64" s="369" t="s">
        <v>1719</v>
      </c>
      <c r="B64" s="370"/>
      <c r="C64" s="370"/>
      <c r="D64" s="370"/>
      <c r="E64" s="370" t="s">
        <v>1662</v>
      </c>
      <c r="F64" s="370"/>
      <c r="G64" s="370"/>
      <c r="H64" s="370"/>
      <c r="I64" s="370"/>
      <c r="J64" s="370"/>
      <c r="K64" s="370" t="s">
        <v>1663</v>
      </c>
      <c r="L64" s="370"/>
      <c r="M64" s="370"/>
      <c r="N64" s="386" t="s">
        <v>1664</v>
      </c>
      <c r="O64" s="324"/>
      <c r="P64" s="325"/>
      <c r="Q64" s="370" t="s">
        <v>1665</v>
      </c>
      <c r="R64" s="370"/>
      <c r="S64" s="370"/>
      <c r="T64" s="440" t="s">
        <v>1666</v>
      </c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1"/>
    </row>
    <row r="65" spans="1:31" ht="12.75" customHeight="1">
      <c r="A65" s="371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87"/>
      <c r="O65" s="330"/>
      <c r="P65" s="331"/>
      <c r="Q65" s="372"/>
      <c r="R65" s="372"/>
      <c r="S65" s="372"/>
      <c r="T65" s="442" t="s">
        <v>804</v>
      </c>
      <c r="U65" s="442"/>
      <c r="V65" s="442"/>
      <c r="W65" s="442"/>
      <c r="X65" s="442"/>
      <c r="Y65" s="442"/>
      <c r="Z65" s="480"/>
      <c r="AA65" s="480"/>
      <c r="AB65" s="480"/>
      <c r="AC65" s="480"/>
      <c r="AD65" s="480"/>
      <c r="AE65" s="481"/>
    </row>
    <row r="66" spans="1:31" ht="12.75" customHeight="1">
      <c r="A66" s="323" t="s">
        <v>1909</v>
      </c>
      <c r="B66" s="324"/>
      <c r="C66" s="324"/>
      <c r="D66" s="325"/>
      <c r="E66" s="368" t="s">
        <v>1739</v>
      </c>
      <c r="F66" s="368"/>
      <c r="G66" s="453" t="s">
        <v>1720</v>
      </c>
      <c r="H66" s="454"/>
      <c r="I66" s="454"/>
      <c r="J66" s="455"/>
      <c r="K66" s="383">
        <f>'戸畑区・八幡東区'!S18</f>
        <v>5870</v>
      </c>
      <c r="L66" s="384"/>
      <c r="M66" s="385"/>
      <c r="N66" s="300">
        <f>'戸畑区・八幡東区'!T18</f>
        <v>0</v>
      </c>
      <c r="O66" s="301"/>
      <c r="P66" s="302"/>
      <c r="Q66" s="350">
        <f>N66/K66</f>
        <v>0</v>
      </c>
      <c r="R66" s="350"/>
      <c r="S66" s="350"/>
      <c r="T66" s="511"/>
      <c r="U66" s="512"/>
      <c r="V66" s="513"/>
      <c r="W66" s="511"/>
      <c r="X66" s="512"/>
      <c r="Y66" s="513"/>
      <c r="Z66" s="511"/>
      <c r="AA66" s="512"/>
      <c r="AB66" s="513"/>
      <c r="AC66" s="511"/>
      <c r="AD66" s="512"/>
      <c r="AE66" s="514"/>
    </row>
    <row r="67" spans="1:31" ht="12.75" customHeight="1">
      <c r="A67" s="326"/>
      <c r="B67" s="327"/>
      <c r="C67" s="327"/>
      <c r="D67" s="328"/>
      <c r="E67" s="342" t="s">
        <v>1740</v>
      </c>
      <c r="F67" s="342"/>
      <c r="G67" s="362" t="s">
        <v>1721</v>
      </c>
      <c r="H67" s="363"/>
      <c r="I67" s="363"/>
      <c r="J67" s="364"/>
      <c r="K67" s="303">
        <f>'戸畑区・八幡東区'!S28</f>
        <v>4450</v>
      </c>
      <c r="L67" s="304"/>
      <c r="M67" s="305"/>
      <c r="N67" s="303">
        <f>'戸畑区・八幡東区'!T28</f>
        <v>0</v>
      </c>
      <c r="O67" s="304"/>
      <c r="P67" s="305"/>
      <c r="Q67" s="349">
        <f>N67/K67</f>
        <v>0</v>
      </c>
      <c r="R67" s="349"/>
      <c r="S67" s="349"/>
      <c r="T67" s="286"/>
      <c r="U67" s="287"/>
      <c r="V67" s="288"/>
      <c r="W67" s="286"/>
      <c r="X67" s="287"/>
      <c r="Y67" s="288"/>
      <c r="Z67" s="286"/>
      <c r="AA67" s="287"/>
      <c r="AB67" s="288"/>
      <c r="AC67" s="286"/>
      <c r="AD67" s="287"/>
      <c r="AE67" s="295"/>
    </row>
    <row r="68" spans="1:31" ht="12.75" customHeight="1">
      <c r="A68" s="326"/>
      <c r="B68" s="327"/>
      <c r="C68" s="327"/>
      <c r="D68" s="328"/>
      <c r="E68" s="342" t="s">
        <v>1741</v>
      </c>
      <c r="F68" s="342"/>
      <c r="G68" s="362" t="s">
        <v>1722</v>
      </c>
      <c r="H68" s="363"/>
      <c r="I68" s="363"/>
      <c r="J68" s="364"/>
      <c r="K68" s="303">
        <f>'戸畑区・八幡東区'!S42</f>
        <v>5220</v>
      </c>
      <c r="L68" s="304"/>
      <c r="M68" s="305"/>
      <c r="N68" s="303">
        <f>'戸畑区・八幡東区'!T42</f>
        <v>0</v>
      </c>
      <c r="O68" s="304"/>
      <c r="P68" s="305"/>
      <c r="Q68" s="349">
        <f>N68/K68</f>
        <v>0</v>
      </c>
      <c r="R68" s="349"/>
      <c r="S68" s="349"/>
      <c r="T68" s="286"/>
      <c r="U68" s="287"/>
      <c r="V68" s="288"/>
      <c r="W68" s="286"/>
      <c r="X68" s="287"/>
      <c r="Y68" s="288"/>
      <c r="Z68" s="286"/>
      <c r="AA68" s="287"/>
      <c r="AB68" s="288"/>
      <c r="AC68" s="286"/>
      <c r="AD68" s="287"/>
      <c r="AE68" s="295"/>
    </row>
    <row r="69" spans="1:32" ht="12.75" customHeight="1">
      <c r="A69" s="326"/>
      <c r="B69" s="327"/>
      <c r="C69" s="327"/>
      <c r="D69" s="328"/>
      <c r="E69" s="342" t="s">
        <v>1836</v>
      </c>
      <c r="F69" s="342"/>
      <c r="G69" s="373" t="s">
        <v>1887</v>
      </c>
      <c r="H69" s="374"/>
      <c r="I69" s="374"/>
      <c r="J69" s="375"/>
      <c r="K69" s="283">
        <f>'戸畑区・八幡東区'!S46</f>
        <v>100</v>
      </c>
      <c r="L69" s="284"/>
      <c r="M69" s="285"/>
      <c r="N69" s="283">
        <f>'戸畑区・八幡東区'!T46</f>
        <v>0</v>
      </c>
      <c r="O69" s="284"/>
      <c r="P69" s="285"/>
      <c r="Q69" s="349">
        <f>N69/K69</f>
        <v>0</v>
      </c>
      <c r="R69" s="349"/>
      <c r="S69" s="349"/>
      <c r="T69" s="398"/>
      <c r="U69" s="399"/>
      <c r="V69" s="400"/>
      <c r="W69" s="398"/>
      <c r="X69" s="399"/>
      <c r="Y69" s="400"/>
      <c r="Z69" s="398"/>
      <c r="AA69" s="399"/>
      <c r="AB69" s="400"/>
      <c r="AC69" s="398"/>
      <c r="AD69" s="399"/>
      <c r="AE69" s="515"/>
      <c r="AF69" s="121"/>
    </row>
    <row r="70" spans="1:31" ht="12.75" customHeight="1">
      <c r="A70" s="329"/>
      <c r="B70" s="330"/>
      <c r="C70" s="330"/>
      <c r="D70" s="331"/>
      <c r="E70" s="306" t="s">
        <v>1674</v>
      </c>
      <c r="F70" s="306"/>
      <c r="G70" s="306"/>
      <c r="H70" s="306"/>
      <c r="I70" s="306"/>
      <c r="J70" s="306"/>
      <c r="K70" s="307">
        <f>SUM(K66:M69)</f>
        <v>15640</v>
      </c>
      <c r="L70" s="308"/>
      <c r="M70" s="309"/>
      <c r="N70" s="307">
        <f>SUM(N66:P69)</f>
        <v>0</v>
      </c>
      <c r="O70" s="308"/>
      <c r="P70" s="309"/>
      <c r="Q70" s="354">
        <f aca="true" t="shared" si="2" ref="Q70:Q84">N70/K70</f>
        <v>0</v>
      </c>
      <c r="R70" s="354"/>
      <c r="S70" s="354"/>
      <c r="T70" s="310"/>
      <c r="U70" s="311"/>
      <c r="V70" s="312"/>
      <c r="W70" s="310"/>
      <c r="X70" s="311"/>
      <c r="Y70" s="312"/>
      <c r="Z70" s="310"/>
      <c r="AA70" s="311"/>
      <c r="AB70" s="312"/>
      <c r="AC70" s="310"/>
      <c r="AD70" s="311"/>
      <c r="AE70" s="407"/>
    </row>
    <row r="71" spans="1:31" ht="12.75" customHeight="1">
      <c r="A71" s="323" t="s">
        <v>1910</v>
      </c>
      <c r="B71" s="324"/>
      <c r="C71" s="324"/>
      <c r="D71" s="325"/>
      <c r="E71" s="332" t="s">
        <v>1737</v>
      </c>
      <c r="F71" s="332"/>
      <c r="G71" s="376" t="s">
        <v>1723</v>
      </c>
      <c r="H71" s="377"/>
      <c r="I71" s="377"/>
      <c r="J71" s="378"/>
      <c r="K71" s="300">
        <f>'八幡西区①'!E19</f>
        <v>6690</v>
      </c>
      <c r="L71" s="301"/>
      <c r="M71" s="302"/>
      <c r="N71" s="300">
        <f>'八幡西区①'!F19</f>
        <v>0</v>
      </c>
      <c r="O71" s="301"/>
      <c r="P71" s="302"/>
      <c r="Q71" s="350">
        <f t="shared" si="2"/>
        <v>0</v>
      </c>
      <c r="R71" s="350"/>
      <c r="S71" s="350"/>
      <c r="T71" s="317"/>
      <c r="U71" s="318"/>
      <c r="V71" s="397"/>
      <c r="W71" s="317"/>
      <c r="X71" s="318"/>
      <c r="Y71" s="397"/>
      <c r="Z71" s="317"/>
      <c r="AA71" s="318"/>
      <c r="AB71" s="397"/>
      <c r="AC71" s="317"/>
      <c r="AD71" s="318"/>
      <c r="AE71" s="319"/>
    </row>
    <row r="72" spans="1:31" ht="12.75" customHeight="1">
      <c r="A72" s="326"/>
      <c r="B72" s="327"/>
      <c r="C72" s="327"/>
      <c r="D72" s="328"/>
      <c r="E72" s="342" t="s">
        <v>1738</v>
      </c>
      <c r="F72" s="342"/>
      <c r="G72" s="362" t="s">
        <v>1724</v>
      </c>
      <c r="H72" s="363"/>
      <c r="I72" s="363"/>
      <c r="J72" s="364"/>
      <c r="K72" s="303">
        <f>'八幡西区①'!E30</f>
        <v>6620</v>
      </c>
      <c r="L72" s="304"/>
      <c r="M72" s="305"/>
      <c r="N72" s="303">
        <f>'八幡西区①'!F30</f>
        <v>0</v>
      </c>
      <c r="O72" s="304"/>
      <c r="P72" s="305"/>
      <c r="Q72" s="349">
        <f t="shared" si="2"/>
        <v>0</v>
      </c>
      <c r="R72" s="349"/>
      <c r="S72" s="349"/>
      <c r="T72" s="286"/>
      <c r="U72" s="287"/>
      <c r="V72" s="288"/>
      <c r="W72" s="286"/>
      <c r="X72" s="287"/>
      <c r="Y72" s="288"/>
      <c r="Z72" s="286"/>
      <c r="AA72" s="287"/>
      <c r="AB72" s="288"/>
      <c r="AC72" s="286"/>
      <c r="AD72" s="287"/>
      <c r="AE72" s="295"/>
    </row>
    <row r="73" spans="1:31" ht="12.75" customHeight="1">
      <c r="A73" s="326"/>
      <c r="B73" s="327"/>
      <c r="C73" s="327"/>
      <c r="D73" s="328"/>
      <c r="E73" s="342" t="s">
        <v>1742</v>
      </c>
      <c r="F73" s="342"/>
      <c r="G73" s="362" t="s">
        <v>0</v>
      </c>
      <c r="H73" s="363"/>
      <c r="I73" s="363"/>
      <c r="J73" s="364"/>
      <c r="K73" s="303">
        <f>'八幡西区①'!E43</f>
        <v>5630</v>
      </c>
      <c r="L73" s="304"/>
      <c r="M73" s="305"/>
      <c r="N73" s="303">
        <f>'八幡西区①'!F43</f>
        <v>0</v>
      </c>
      <c r="O73" s="304"/>
      <c r="P73" s="305"/>
      <c r="Q73" s="349">
        <f t="shared" si="2"/>
        <v>0</v>
      </c>
      <c r="R73" s="349"/>
      <c r="S73" s="349"/>
      <c r="T73" s="286"/>
      <c r="U73" s="287"/>
      <c r="V73" s="288"/>
      <c r="W73" s="286"/>
      <c r="X73" s="287"/>
      <c r="Y73" s="288"/>
      <c r="Z73" s="286"/>
      <c r="AA73" s="287"/>
      <c r="AB73" s="288"/>
      <c r="AC73" s="286"/>
      <c r="AD73" s="287"/>
      <c r="AE73" s="295"/>
    </row>
    <row r="74" spans="1:31" ht="12.75" customHeight="1">
      <c r="A74" s="326"/>
      <c r="B74" s="327"/>
      <c r="C74" s="327"/>
      <c r="D74" s="328"/>
      <c r="E74" s="342" t="s">
        <v>1743</v>
      </c>
      <c r="F74" s="342"/>
      <c r="G74" s="362" t="s">
        <v>1</v>
      </c>
      <c r="H74" s="363"/>
      <c r="I74" s="363"/>
      <c r="J74" s="364"/>
      <c r="K74" s="303">
        <f>'八幡西区①'!E58</f>
        <v>6720</v>
      </c>
      <c r="L74" s="304"/>
      <c r="M74" s="305"/>
      <c r="N74" s="303">
        <f>'八幡西区①'!F58</f>
        <v>0</v>
      </c>
      <c r="O74" s="304"/>
      <c r="P74" s="305"/>
      <c r="Q74" s="349">
        <f t="shared" si="2"/>
        <v>0</v>
      </c>
      <c r="R74" s="349"/>
      <c r="S74" s="349"/>
      <c r="T74" s="286"/>
      <c r="U74" s="287"/>
      <c r="V74" s="288"/>
      <c r="W74" s="286"/>
      <c r="X74" s="287"/>
      <c r="Y74" s="288"/>
      <c r="Z74" s="286"/>
      <c r="AA74" s="287"/>
      <c r="AB74" s="288"/>
      <c r="AC74" s="286"/>
      <c r="AD74" s="287"/>
      <c r="AE74" s="295"/>
    </row>
    <row r="75" spans="1:31" ht="12.75" customHeight="1">
      <c r="A75" s="326"/>
      <c r="B75" s="327"/>
      <c r="C75" s="327"/>
      <c r="D75" s="328"/>
      <c r="E75" s="342" t="s">
        <v>1744</v>
      </c>
      <c r="F75" s="342"/>
      <c r="G75" s="362" t="s">
        <v>2</v>
      </c>
      <c r="H75" s="363"/>
      <c r="I75" s="363"/>
      <c r="J75" s="364"/>
      <c r="K75" s="303">
        <f>'八幡西区①'!E75</f>
        <v>7090</v>
      </c>
      <c r="L75" s="304"/>
      <c r="M75" s="305"/>
      <c r="N75" s="303">
        <f>'八幡西区①'!F75</f>
        <v>0</v>
      </c>
      <c r="O75" s="304"/>
      <c r="P75" s="305"/>
      <c r="Q75" s="349">
        <f t="shared" si="2"/>
        <v>0</v>
      </c>
      <c r="R75" s="349"/>
      <c r="S75" s="349"/>
      <c r="T75" s="286"/>
      <c r="U75" s="287"/>
      <c r="V75" s="288"/>
      <c r="W75" s="286"/>
      <c r="X75" s="287"/>
      <c r="Y75" s="288"/>
      <c r="Z75" s="286"/>
      <c r="AA75" s="287"/>
      <c r="AB75" s="288"/>
      <c r="AC75" s="286"/>
      <c r="AD75" s="287"/>
      <c r="AE75" s="295"/>
    </row>
    <row r="76" spans="1:31" ht="12.75" customHeight="1">
      <c r="A76" s="326"/>
      <c r="B76" s="327"/>
      <c r="C76" s="327"/>
      <c r="D76" s="328"/>
      <c r="E76" s="342" t="s">
        <v>1745</v>
      </c>
      <c r="F76" s="342"/>
      <c r="G76" s="362" t="s">
        <v>3</v>
      </c>
      <c r="H76" s="363"/>
      <c r="I76" s="363"/>
      <c r="J76" s="364"/>
      <c r="K76" s="303">
        <f>'八幡西区①'!S18</f>
        <v>6280</v>
      </c>
      <c r="L76" s="304"/>
      <c r="M76" s="305"/>
      <c r="N76" s="303">
        <f>'八幡西区①'!T18</f>
        <v>0</v>
      </c>
      <c r="O76" s="304"/>
      <c r="P76" s="305"/>
      <c r="Q76" s="349">
        <f t="shared" si="2"/>
        <v>0</v>
      </c>
      <c r="R76" s="349"/>
      <c r="S76" s="349"/>
      <c r="T76" s="286"/>
      <c r="U76" s="287"/>
      <c r="V76" s="288"/>
      <c r="W76" s="286"/>
      <c r="X76" s="287"/>
      <c r="Y76" s="288"/>
      <c r="Z76" s="286"/>
      <c r="AA76" s="287"/>
      <c r="AB76" s="288"/>
      <c r="AC76" s="286"/>
      <c r="AD76" s="287"/>
      <c r="AE76" s="295"/>
    </row>
    <row r="77" spans="1:31" ht="12.75" customHeight="1">
      <c r="A77" s="326"/>
      <c r="B77" s="327"/>
      <c r="C77" s="327"/>
      <c r="D77" s="328"/>
      <c r="E77" s="342" t="s">
        <v>1746</v>
      </c>
      <c r="F77" s="342"/>
      <c r="G77" s="362" t="s">
        <v>4</v>
      </c>
      <c r="H77" s="363"/>
      <c r="I77" s="363"/>
      <c r="J77" s="364"/>
      <c r="K77" s="303">
        <f>'八幡西区①'!S31</f>
        <v>6220</v>
      </c>
      <c r="L77" s="304"/>
      <c r="M77" s="305"/>
      <c r="N77" s="303">
        <f>'八幡西区①'!T31</f>
        <v>0</v>
      </c>
      <c r="O77" s="304"/>
      <c r="P77" s="305"/>
      <c r="Q77" s="349">
        <f>N77/K77</f>
        <v>0</v>
      </c>
      <c r="R77" s="349"/>
      <c r="S77" s="349"/>
      <c r="T77" s="286"/>
      <c r="U77" s="287"/>
      <c r="V77" s="288"/>
      <c r="W77" s="286"/>
      <c r="X77" s="287"/>
      <c r="Y77" s="288"/>
      <c r="Z77" s="286"/>
      <c r="AA77" s="287"/>
      <c r="AB77" s="288"/>
      <c r="AC77" s="286"/>
      <c r="AD77" s="287"/>
      <c r="AE77" s="295"/>
    </row>
    <row r="78" spans="1:31" ht="12.75" customHeight="1">
      <c r="A78" s="326"/>
      <c r="B78" s="327"/>
      <c r="C78" s="327"/>
      <c r="D78" s="328"/>
      <c r="E78" s="342" t="s">
        <v>1747</v>
      </c>
      <c r="F78" s="342"/>
      <c r="G78" s="362" t="s">
        <v>5</v>
      </c>
      <c r="H78" s="363"/>
      <c r="I78" s="363"/>
      <c r="J78" s="364"/>
      <c r="K78" s="303">
        <f>'八幡西区①'!S48</f>
        <v>6390</v>
      </c>
      <c r="L78" s="304"/>
      <c r="M78" s="305"/>
      <c r="N78" s="303">
        <f>'八幡西区①'!T48</f>
        <v>0</v>
      </c>
      <c r="O78" s="304"/>
      <c r="P78" s="305"/>
      <c r="Q78" s="349">
        <f>N78/K78</f>
        <v>0</v>
      </c>
      <c r="R78" s="349"/>
      <c r="S78" s="349"/>
      <c r="T78" s="286"/>
      <c r="U78" s="287"/>
      <c r="V78" s="288"/>
      <c r="W78" s="286"/>
      <c r="X78" s="287"/>
      <c r="Y78" s="288"/>
      <c r="Z78" s="286"/>
      <c r="AA78" s="287"/>
      <c r="AB78" s="288"/>
      <c r="AC78" s="286"/>
      <c r="AD78" s="287"/>
      <c r="AE78" s="295"/>
    </row>
    <row r="79" spans="1:32" ht="12.75" customHeight="1">
      <c r="A79" s="326"/>
      <c r="B79" s="327"/>
      <c r="C79" s="327"/>
      <c r="D79" s="328"/>
      <c r="E79" s="342" t="s">
        <v>1835</v>
      </c>
      <c r="F79" s="342"/>
      <c r="G79" s="362" t="s">
        <v>1888</v>
      </c>
      <c r="H79" s="363"/>
      <c r="I79" s="363"/>
      <c r="J79" s="364"/>
      <c r="K79" s="303">
        <f>'八幡西区①'!S57</f>
        <v>300</v>
      </c>
      <c r="L79" s="304"/>
      <c r="M79" s="305"/>
      <c r="N79" s="303">
        <f>'八幡西区①'!T57</f>
        <v>0</v>
      </c>
      <c r="O79" s="304"/>
      <c r="P79" s="305"/>
      <c r="Q79" s="349">
        <f>N79/K79</f>
        <v>0</v>
      </c>
      <c r="R79" s="349"/>
      <c r="S79" s="349"/>
      <c r="T79" s="528"/>
      <c r="U79" s="529"/>
      <c r="V79" s="530"/>
      <c r="W79" s="528"/>
      <c r="X79" s="529"/>
      <c r="Y79" s="530"/>
      <c r="Z79" s="528"/>
      <c r="AA79" s="529"/>
      <c r="AB79" s="530"/>
      <c r="AC79" s="528"/>
      <c r="AD79" s="529"/>
      <c r="AE79" s="573"/>
      <c r="AF79" s="121"/>
    </row>
    <row r="80" spans="1:31" ht="12.75" customHeight="1">
      <c r="A80" s="326"/>
      <c r="B80" s="327"/>
      <c r="C80" s="327"/>
      <c r="D80" s="328"/>
      <c r="E80" s="342" t="s">
        <v>1748</v>
      </c>
      <c r="F80" s="342"/>
      <c r="G80" s="362" t="s">
        <v>6</v>
      </c>
      <c r="H80" s="363"/>
      <c r="I80" s="363"/>
      <c r="J80" s="364"/>
      <c r="K80" s="303">
        <f>'八幡西区①'!S71</f>
        <v>5400</v>
      </c>
      <c r="L80" s="304"/>
      <c r="M80" s="305"/>
      <c r="N80" s="303">
        <f>'八幡西区①'!T71</f>
        <v>0</v>
      </c>
      <c r="O80" s="304"/>
      <c r="P80" s="305"/>
      <c r="Q80" s="349">
        <f>N80/K80</f>
        <v>0</v>
      </c>
      <c r="R80" s="349"/>
      <c r="S80" s="349"/>
      <c r="T80" s="286"/>
      <c r="U80" s="287"/>
      <c r="V80" s="288"/>
      <c r="W80" s="286"/>
      <c r="X80" s="287"/>
      <c r="Y80" s="288"/>
      <c r="Z80" s="286"/>
      <c r="AA80" s="287"/>
      <c r="AB80" s="288"/>
      <c r="AC80" s="286"/>
      <c r="AD80" s="287"/>
      <c r="AE80" s="295"/>
    </row>
    <row r="81" spans="1:31" ht="12.75" customHeight="1">
      <c r="A81" s="326"/>
      <c r="B81" s="327"/>
      <c r="C81" s="327"/>
      <c r="D81" s="328"/>
      <c r="E81" s="342" t="s">
        <v>1749</v>
      </c>
      <c r="F81" s="342"/>
      <c r="G81" s="362" t="s">
        <v>7</v>
      </c>
      <c r="H81" s="363"/>
      <c r="I81" s="363"/>
      <c r="J81" s="364"/>
      <c r="K81" s="303">
        <f>'八幡西区②・若松区'!E20</f>
        <v>6470</v>
      </c>
      <c r="L81" s="304"/>
      <c r="M81" s="305"/>
      <c r="N81" s="303">
        <f>'八幡西区②・若松区'!F20</f>
        <v>0</v>
      </c>
      <c r="O81" s="304"/>
      <c r="P81" s="305"/>
      <c r="Q81" s="349">
        <f>N81/K81</f>
        <v>0</v>
      </c>
      <c r="R81" s="349"/>
      <c r="S81" s="349"/>
      <c r="T81" s="286"/>
      <c r="U81" s="287"/>
      <c r="V81" s="288"/>
      <c r="W81" s="286"/>
      <c r="X81" s="287"/>
      <c r="Y81" s="288"/>
      <c r="Z81" s="286"/>
      <c r="AA81" s="287"/>
      <c r="AB81" s="288"/>
      <c r="AC81" s="286"/>
      <c r="AD81" s="287"/>
      <c r="AE81" s="295"/>
    </row>
    <row r="82" spans="1:31" ht="12.75" customHeight="1">
      <c r="A82" s="326"/>
      <c r="B82" s="327"/>
      <c r="C82" s="327"/>
      <c r="D82" s="328"/>
      <c r="E82" s="342" t="s">
        <v>1750</v>
      </c>
      <c r="F82" s="342"/>
      <c r="G82" s="362" t="s">
        <v>8</v>
      </c>
      <c r="H82" s="363"/>
      <c r="I82" s="363"/>
      <c r="J82" s="364"/>
      <c r="K82" s="303">
        <f>'八幡西区②・若松区'!E36</f>
        <v>6820</v>
      </c>
      <c r="L82" s="304"/>
      <c r="M82" s="305"/>
      <c r="N82" s="303">
        <f>'八幡西区②・若松区'!F36</f>
        <v>0</v>
      </c>
      <c r="O82" s="304"/>
      <c r="P82" s="305"/>
      <c r="Q82" s="349">
        <f t="shared" si="2"/>
        <v>0</v>
      </c>
      <c r="R82" s="349"/>
      <c r="S82" s="349"/>
      <c r="T82" s="286"/>
      <c r="U82" s="287"/>
      <c r="V82" s="288"/>
      <c r="W82" s="286"/>
      <c r="X82" s="287"/>
      <c r="Y82" s="288"/>
      <c r="Z82" s="286"/>
      <c r="AA82" s="287"/>
      <c r="AB82" s="288"/>
      <c r="AC82" s="286"/>
      <c r="AD82" s="287"/>
      <c r="AE82" s="295"/>
    </row>
    <row r="83" spans="1:31" ht="12.75" customHeight="1">
      <c r="A83" s="326"/>
      <c r="B83" s="327"/>
      <c r="C83" s="327"/>
      <c r="D83" s="328"/>
      <c r="E83" s="342" t="s">
        <v>1751</v>
      </c>
      <c r="F83" s="342"/>
      <c r="G83" s="362" t="s">
        <v>9</v>
      </c>
      <c r="H83" s="363"/>
      <c r="I83" s="363"/>
      <c r="J83" s="364"/>
      <c r="K83" s="303">
        <f>'八幡西区②・若松区'!E52</f>
        <v>6230</v>
      </c>
      <c r="L83" s="304"/>
      <c r="M83" s="305"/>
      <c r="N83" s="303">
        <f>'八幡西区②・若松区'!F52</f>
        <v>0</v>
      </c>
      <c r="O83" s="304"/>
      <c r="P83" s="305"/>
      <c r="Q83" s="349">
        <f t="shared" si="2"/>
        <v>0</v>
      </c>
      <c r="R83" s="349"/>
      <c r="S83" s="349"/>
      <c r="T83" s="286"/>
      <c r="U83" s="287"/>
      <c r="V83" s="288"/>
      <c r="W83" s="286"/>
      <c r="X83" s="287"/>
      <c r="Y83" s="288"/>
      <c r="Z83" s="286"/>
      <c r="AA83" s="287"/>
      <c r="AB83" s="288"/>
      <c r="AC83" s="286"/>
      <c r="AD83" s="287"/>
      <c r="AE83" s="295"/>
    </row>
    <row r="84" spans="1:31" ht="12.75" customHeight="1">
      <c r="A84" s="326"/>
      <c r="B84" s="327"/>
      <c r="C84" s="327"/>
      <c r="D84" s="328"/>
      <c r="E84" s="365" t="s">
        <v>1752</v>
      </c>
      <c r="F84" s="365"/>
      <c r="G84" s="388" t="s">
        <v>1269</v>
      </c>
      <c r="H84" s="389"/>
      <c r="I84" s="389"/>
      <c r="J84" s="390"/>
      <c r="K84" s="283">
        <f>'八幡西区②・若松区'!E62</f>
        <v>4730</v>
      </c>
      <c r="L84" s="284"/>
      <c r="M84" s="285"/>
      <c r="N84" s="283">
        <f>'八幡西区②・若松区'!F62</f>
        <v>0</v>
      </c>
      <c r="O84" s="284"/>
      <c r="P84" s="285"/>
      <c r="Q84" s="355">
        <f t="shared" si="2"/>
        <v>0</v>
      </c>
      <c r="R84" s="355"/>
      <c r="S84" s="355"/>
      <c r="T84" s="358"/>
      <c r="U84" s="359"/>
      <c r="V84" s="360"/>
      <c r="W84" s="358"/>
      <c r="X84" s="359"/>
      <c r="Y84" s="360"/>
      <c r="Z84" s="358"/>
      <c r="AA84" s="359"/>
      <c r="AB84" s="360"/>
      <c r="AC84" s="358"/>
      <c r="AD84" s="359"/>
      <c r="AE84" s="494"/>
    </row>
    <row r="85" spans="1:31" ht="12.75" customHeight="1">
      <c r="A85" s="329"/>
      <c r="B85" s="330"/>
      <c r="C85" s="330"/>
      <c r="D85" s="331"/>
      <c r="E85" s="306" t="s">
        <v>1674</v>
      </c>
      <c r="F85" s="306"/>
      <c r="G85" s="306"/>
      <c r="H85" s="306"/>
      <c r="I85" s="306"/>
      <c r="J85" s="306"/>
      <c r="K85" s="307">
        <f>SUM(K71:M84)</f>
        <v>81590</v>
      </c>
      <c r="L85" s="308"/>
      <c r="M85" s="309"/>
      <c r="N85" s="307">
        <f>SUM(N71:P84)</f>
        <v>0</v>
      </c>
      <c r="O85" s="308"/>
      <c r="P85" s="309"/>
      <c r="Q85" s="354">
        <f>N85/K85</f>
        <v>0</v>
      </c>
      <c r="R85" s="354"/>
      <c r="S85" s="354"/>
      <c r="T85" s="310"/>
      <c r="U85" s="311"/>
      <c r="V85" s="312"/>
      <c r="W85" s="310"/>
      <c r="X85" s="311"/>
      <c r="Y85" s="312"/>
      <c r="Z85" s="310"/>
      <c r="AA85" s="311"/>
      <c r="AB85" s="312"/>
      <c r="AC85" s="310"/>
      <c r="AD85" s="311"/>
      <c r="AE85" s="407"/>
    </row>
    <row r="86" spans="1:31" ht="12.75" customHeight="1">
      <c r="A86" s="323" t="s">
        <v>1911</v>
      </c>
      <c r="B86" s="324"/>
      <c r="C86" s="324"/>
      <c r="D86" s="325"/>
      <c r="E86" s="332" t="s">
        <v>1753</v>
      </c>
      <c r="F86" s="332"/>
      <c r="G86" s="382" t="s">
        <v>10</v>
      </c>
      <c r="H86" s="382"/>
      <c r="I86" s="382"/>
      <c r="J86" s="382"/>
      <c r="K86" s="300">
        <f>'八幡西区②・若松区'!S17</f>
        <v>3500</v>
      </c>
      <c r="L86" s="301"/>
      <c r="M86" s="302"/>
      <c r="N86" s="300">
        <f>'八幡西区②・若松区'!T17</f>
        <v>0</v>
      </c>
      <c r="O86" s="301"/>
      <c r="P86" s="302"/>
      <c r="Q86" s="350">
        <f>N86/K86</f>
        <v>0</v>
      </c>
      <c r="R86" s="350"/>
      <c r="S86" s="350"/>
      <c r="T86" s="317"/>
      <c r="U86" s="318"/>
      <c r="V86" s="397"/>
      <c r="W86" s="317"/>
      <c r="X86" s="318"/>
      <c r="Y86" s="397"/>
      <c r="Z86" s="317"/>
      <c r="AA86" s="318"/>
      <c r="AB86" s="397"/>
      <c r="AC86" s="317"/>
      <c r="AD86" s="318"/>
      <c r="AE86" s="319"/>
    </row>
    <row r="87" spans="1:31" ht="12.75" customHeight="1">
      <c r="A87" s="326"/>
      <c r="B87" s="327"/>
      <c r="C87" s="327"/>
      <c r="D87" s="328"/>
      <c r="E87" s="342" t="s">
        <v>1754</v>
      </c>
      <c r="F87" s="342"/>
      <c r="G87" s="334" t="s">
        <v>11</v>
      </c>
      <c r="H87" s="334"/>
      <c r="I87" s="334"/>
      <c r="J87" s="334"/>
      <c r="K87" s="303">
        <f>'八幡西区②・若松区'!S23</f>
        <v>1510</v>
      </c>
      <c r="L87" s="304"/>
      <c r="M87" s="305"/>
      <c r="N87" s="303">
        <f>'八幡西区②・若松区'!T23</f>
        <v>0</v>
      </c>
      <c r="O87" s="304"/>
      <c r="P87" s="305"/>
      <c r="Q87" s="349">
        <f>N87/K87</f>
        <v>0</v>
      </c>
      <c r="R87" s="349"/>
      <c r="S87" s="349"/>
      <c r="T87" s="286"/>
      <c r="U87" s="287"/>
      <c r="V87" s="288"/>
      <c r="W87" s="286"/>
      <c r="X87" s="287"/>
      <c r="Y87" s="288"/>
      <c r="Z87" s="286"/>
      <c r="AA87" s="287"/>
      <c r="AB87" s="288"/>
      <c r="AC87" s="286"/>
      <c r="AD87" s="287"/>
      <c r="AE87" s="295"/>
    </row>
    <row r="88" spans="1:31" ht="12.75" customHeight="1">
      <c r="A88" s="326"/>
      <c r="B88" s="327"/>
      <c r="C88" s="327"/>
      <c r="D88" s="328"/>
      <c r="E88" s="361" t="s">
        <v>1755</v>
      </c>
      <c r="F88" s="361"/>
      <c r="G88" s="333" t="s">
        <v>12</v>
      </c>
      <c r="H88" s="333"/>
      <c r="I88" s="333"/>
      <c r="J88" s="333"/>
      <c r="K88" s="351">
        <f>'八幡西区②・若松区'!S39</f>
        <v>6670</v>
      </c>
      <c r="L88" s="352"/>
      <c r="M88" s="353"/>
      <c r="N88" s="303">
        <f>'八幡西区②・若松区'!T39</f>
        <v>0</v>
      </c>
      <c r="O88" s="304"/>
      <c r="P88" s="305"/>
      <c r="Q88" s="349">
        <f>N88/K88</f>
        <v>0</v>
      </c>
      <c r="R88" s="349"/>
      <c r="S88" s="349"/>
      <c r="T88" s="404"/>
      <c r="U88" s="405"/>
      <c r="V88" s="408"/>
      <c r="W88" s="404"/>
      <c r="X88" s="405"/>
      <c r="Y88" s="408"/>
      <c r="Z88" s="404"/>
      <c r="AA88" s="405"/>
      <c r="AB88" s="408"/>
      <c r="AC88" s="404"/>
      <c r="AD88" s="405"/>
      <c r="AE88" s="406"/>
    </row>
    <row r="89" spans="1:31" ht="12.75" customHeight="1">
      <c r="A89" s="326"/>
      <c r="B89" s="327"/>
      <c r="C89" s="327"/>
      <c r="D89" s="328"/>
      <c r="E89" s="338" t="s">
        <v>1756</v>
      </c>
      <c r="F89" s="339"/>
      <c r="G89" s="335" t="s">
        <v>924</v>
      </c>
      <c r="H89" s="336"/>
      <c r="I89" s="336"/>
      <c r="J89" s="337"/>
      <c r="K89" s="351">
        <f>'八幡西区②・若松区'!S45</f>
        <v>1830</v>
      </c>
      <c r="L89" s="352"/>
      <c r="M89" s="353"/>
      <c r="N89" s="346">
        <f>'八幡西区②・若松区'!T45</f>
        <v>0</v>
      </c>
      <c r="O89" s="347"/>
      <c r="P89" s="348"/>
      <c r="Q89" s="343">
        <f aca="true" t="shared" si="3" ref="Q89:Q95">N89/K89</f>
        <v>0</v>
      </c>
      <c r="R89" s="344"/>
      <c r="S89" s="345"/>
      <c r="T89" s="296"/>
      <c r="U89" s="297"/>
      <c r="V89" s="298"/>
      <c r="W89" s="296"/>
      <c r="X89" s="297"/>
      <c r="Y89" s="298"/>
      <c r="Z89" s="296"/>
      <c r="AA89" s="297"/>
      <c r="AB89" s="298"/>
      <c r="AC89" s="296"/>
      <c r="AD89" s="297"/>
      <c r="AE89" s="524"/>
    </row>
    <row r="90" spans="1:31" ht="12.75" customHeight="1">
      <c r="A90" s="329"/>
      <c r="B90" s="330"/>
      <c r="C90" s="330"/>
      <c r="D90" s="331"/>
      <c r="E90" s="306" t="s">
        <v>1674</v>
      </c>
      <c r="F90" s="306"/>
      <c r="G90" s="306"/>
      <c r="H90" s="306"/>
      <c r="I90" s="306"/>
      <c r="J90" s="306"/>
      <c r="K90" s="307">
        <f>SUM(K86:M89)</f>
        <v>13510</v>
      </c>
      <c r="L90" s="308"/>
      <c r="M90" s="309"/>
      <c r="N90" s="307">
        <f>SUM(N86:P89)</f>
        <v>0</v>
      </c>
      <c r="O90" s="308"/>
      <c r="P90" s="309"/>
      <c r="Q90" s="354">
        <f t="shared" si="3"/>
        <v>0</v>
      </c>
      <c r="R90" s="354"/>
      <c r="S90" s="354"/>
      <c r="T90" s="310"/>
      <c r="U90" s="311"/>
      <c r="V90" s="312"/>
      <c r="W90" s="310"/>
      <c r="X90" s="311"/>
      <c r="Y90" s="312"/>
      <c r="Z90" s="310"/>
      <c r="AA90" s="311"/>
      <c r="AB90" s="312"/>
      <c r="AC90" s="310"/>
      <c r="AD90" s="311"/>
      <c r="AE90" s="407"/>
    </row>
    <row r="91" spans="1:31" ht="12.75" customHeight="1">
      <c r="A91" s="323" t="s">
        <v>1913</v>
      </c>
      <c r="B91" s="324"/>
      <c r="C91" s="324"/>
      <c r="D91" s="325"/>
      <c r="E91" s="340" t="s">
        <v>1757</v>
      </c>
      <c r="F91" s="341"/>
      <c r="G91" s="289" t="s">
        <v>13</v>
      </c>
      <c r="H91" s="290"/>
      <c r="I91" s="290"/>
      <c r="J91" s="291"/>
      <c r="K91" s="300">
        <f>'苅田町・中間市・遠賀郡'!S24</f>
        <v>8020</v>
      </c>
      <c r="L91" s="301"/>
      <c r="M91" s="302"/>
      <c r="N91" s="300">
        <f>'苅田町・中間市・遠賀郡'!T24</f>
        <v>0</v>
      </c>
      <c r="O91" s="301"/>
      <c r="P91" s="302"/>
      <c r="Q91" s="350">
        <f t="shared" si="3"/>
        <v>0</v>
      </c>
      <c r="R91" s="350"/>
      <c r="S91" s="350"/>
      <c r="T91" s="317"/>
      <c r="U91" s="318"/>
      <c r="V91" s="397"/>
      <c r="W91" s="317"/>
      <c r="X91" s="318"/>
      <c r="Y91" s="397"/>
      <c r="Z91" s="317"/>
      <c r="AA91" s="318"/>
      <c r="AB91" s="397"/>
      <c r="AC91" s="317"/>
      <c r="AD91" s="318"/>
      <c r="AE91" s="319"/>
    </row>
    <row r="92" spans="1:31" ht="12.75" customHeight="1">
      <c r="A92" s="326"/>
      <c r="B92" s="327"/>
      <c r="C92" s="327"/>
      <c r="D92" s="328"/>
      <c r="E92" s="269" t="s">
        <v>1758</v>
      </c>
      <c r="F92" s="270"/>
      <c r="G92" s="271" t="s">
        <v>933</v>
      </c>
      <c r="H92" s="272"/>
      <c r="I92" s="272"/>
      <c r="J92" s="273"/>
      <c r="K92" s="303">
        <f>'苅田町・中間市・遠賀郡'!S29</f>
        <v>1750</v>
      </c>
      <c r="L92" s="304"/>
      <c r="M92" s="305"/>
      <c r="N92" s="303">
        <f>'苅田町・中間市・遠賀郡'!T29</f>
        <v>0</v>
      </c>
      <c r="O92" s="304"/>
      <c r="P92" s="305"/>
      <c r="Q92" s="349">
        <f t="shared" si="3"/>
        <v>0</v>
      </c>
      <c r="R92" s="349"/>
      <c r="S92" s="349"/>
      <c r="T92" s="286"/>
      <c r="U92" s="287"/>
      <c r="V92" s="288"/>
      <c r="W92" s="286"/>
      <c r="X92" s="287"/>
      <c r="Y92" s="288"/>
      <c r="Z92" s="286"/>
      <c r="AA92" s="287"/>
      <c r="AB92" s="288"/>
      <c r="AC92" s="286"/>
      <c r="AD92" s="287"/>
      <c r="AE92" s="295"/>
    </row>
    <row r="93" spans="1:31" ht="12.75" customHeight="1">
      <c r="A93" s="326"/>
      <c r="B93" s="327"/>
      <c r="C93" s="327"/>
      <c r="D93" s="328"/>
      <c r="E93" s="269" t="s">
        <v>1759</v>
      </c>
      <c r="F93" s="270"/>
      <c r="G93" s="271" t="s">
        <v>815</v>
      </c>
      <c r="H93" s="272"/>
      <c r="I93" s="272"/>
      <c r="J93" s="273"/>
      <c r="K93" s="320">
        <f>'苅田町・中間市・遠賀郡'!S39</f>
        <v>2430</v>
      </c>
      <c r="L93" s="321"/>
      <c r="M93" s="322"/>
      <c r="N93" s="303">
        <f>'苅田町・中間市・遠賀郡'!T39</f>
        <v>0</v>
      </c>
      <c r="O93" s="304"/>
      <c r="P93" s="305"/>
      <c r="Q93" s="299">
        <f>N93/K93</f>
        <v>0</v>
      </c>
      <c r="R93" s="299"/>
      <c r="S93" s="299"/>
      <c r="T93" s="292"/>
      <c r="U93" s="293"/>
      <c r="V93" s="294"/>
      <c r="W93" s="292"/>
      <c r="X93" s="293"/>
      <c r="Y93" s="294"/>
      <c r="Z93" s="292"/>
      <c r="AA93" s="293"/>
      <c r="AB93" s="294"/>
      <c r="AC93" s="292"/>
      <c r="AD93" s="293"/>
      <c r="AE93" s="313"/>
    </row>
    <row r="94" spans="1:31" ht="12.75" customHeight="1">
      <c r="A94" s="326"/>
      <c r="B94" s="327"/>
      <c r="C94" s="327"/>
      <c r="D94" s="328"/>
      <c r="E94" s="269" t="s">
        <v>1760</v>
      </c>
      <c r="F94" s="270"/>
      <c r="G94" s="271" t="s">
        <v>157</v>
      </c>
      <c r="H94" s="272"/>
      <c r="I94" s="272"/>
      <c r="J94" s="273"/>
      <c r="K94" s="280">
        <f>'苅田町・中間市・遠賀郡'!S51</f>
        <v>2170</v>
      </c>
      <c r="L94" s="281"/>
      <c r="M94" s="282"/>
      <c r="N94" s="283">
        <f>'苅田町・中間市・遠賀郡'!T51</f>
        <v>0</v>
      </c>
      <c r="O94" s="284"/>
      <c r="P94" s="285"/>
      <c r="Q94" s="350">
        <f t="shared" si="3"/>
        <v>0</v>
      </c>
      <c r="R94" s="350"/>
      <c r="S94" s="350"/>
      <c r="T94" s="516"/>
      <c r="U94" s="517"/>
      <c r="V94" s="522"/>
      <c r="W94" s="516"/>
      <c r="X94" s="517"/>
      <c r="Y94" s="522"/>
      <c r="Z94" s="516"/>
      <c r="AA94" s="517"/>
      <c r="AB94" s="522"/>
      <c r="AC94" s="516"/>
      <c r="AD94" s="517"/>
      <c r="AE94" s="518"/>
    </row>
    <row r="95" spans="1:31" ht="12.75" customHeight="1">
      <c r="A95" s="329"/>
      <c r="B95" s="330"/>
      <c r="C95" s="330"/>
      <c r="D95" s="331"/>
      <c r="E95" s="306" t="s">
        <v>1674</v>
      </c>
      <c r="F95" s="306"/>
      <c r="G95" s="306"/>
      <c r="H95" s="306"/>
      <c r="I95" s="306"/>
      <c r="J95" s="306"/>
      <c r="K95" s="307">
        <f>SUM(K91:M94)</f>
        <v>14370</v>
      </c>
      <c r="L95" s="308"/>
      <c r="M95" s="309"/>
      <c r="N95" s="314">
        <f>SUM(N91:P94)</f>
        <v>0</v>
      </c>
      <c r="O95" s="315"/>
      <c r="P95" s="316"/>
      <c r="Q95" s="354">
        <f t="shared" si="3"/>
        <v>0</v>
      </c>
      <c r="R95" s="354"/>
      <c r="S95" s="354"/>
      <c r="T95" s="519"/>
      <c r="U95" s="520"/>
      <c r="V95" s="523"/>
      <c r="W95" s="519"/>
      <c r="X95" s="520"/>
      <c r="Y95" s="523"/>
      <c r="Z95" s="519"/>
      <c r="AA95" s="520"/>
      <c r="AB95" s="523"/>
      <c r="AC95" s="519"/>
      <c r="AD95" s="520"/>
      <c r="AE95" s="521"/>
    </row>
    <row r="96" spans="1:31" ht="12.75" customHeight="1">
      <c r="A96" s="323" t="s">
        <v>1914</v>
      </c>
      <c r="B96" s="324"/>
      <c r="C96" s="324"/>
      <c r="D96" s="325"/>
      <c r="E96" s="340" t="s">
        <v>1761</v>
      </c>
      <c r="F96" s="341"/>
      <c r="G96" s="289" t="s">
        <v>1268</v>
      </c>
      <c r="H96" s="290"/>
      <c r="I96" s="290"/>
      <c r="J96" s="291"/>
      <c r="K96" s="300">
        <f>'苅田町・中間市・遠賀郡'!E35</f>
        <v>5630</v>
      </c>
      <c r="L96" s="301"/>
      <c r="M96" s="302"/>
      <c r="N96" s="300">
        <f>'苅田町・中間市・遠賀郡'!F35</f>
        <v>0</v>
      </c>
      <c r="O96" s="301"/>
      <c r="P96" s="302"/>
      <c r="Q96" s="483">
        <f>N96/K96</f>
        <v>0</v>
      </c>
      <c r="R96" s="483"/>
      <c r="S96" s="483"/>
      <c r="T96" s="317"/>
      <c r="U96" s="318"/>
      <c r="V96" s="397"/>
      <c r="W96" s="317"/>
      <c r="X96" s="318"/>
      <c r="Y96" s="397"/>
      <c r="Z96" s="317"/>
      <c r="AA96" s="318"/>
      <c r="AB96" s="397"/>
      <c r="AC96" s="317"/>
      <c r="AD96" s="318"/>
      <c r="AE96" s="319"/>
    </row>
    <row r="97" spans="1:32" ht="12.75" customHeight="1">
      <c r="A97" s="326"/>
      <c r="B97" s="327"/>
      <c r="C97" s="327"/>
      <c r="D97" s="328"/>
      <c r="E97" s="269" t="s">
        <v>1889</v>
      </c>
      <c r="F97" s="270"/>
      <c r="G97" s="271" t="s">
        <v>1891</v>
      </c>
      <c r="H97" s="272"/>
      <c r="I97" s="272"/>
      <c r="J97" s="273"/>
      <c r="K97" s="303">
        <f>'苅田町・中間市・遠賀郡'!E41</f>
        <v>1890</v>
      </c>
      <c r="L97" s="304"/>
      <c r="M97" s="305"/>
      <c r="N97" s="303">
        <f>'苅田町・中間市・遠賀郡'!F41</f>
        <v>0</v>
      </c>
      <c r="O97" s="304"/>
      <c r="P97" s="305"/>
      <c r="Q97" s="299">
        <f>N97/K97</f>
        <v>0</v>
      </c>
      <c r="R97" s="299"/>
      <c r="S97" s="299"/>
      <c r="T97" s="286"/>
      <c r="U97" s="287"/>
      <c r="V97" s="288"/>
      <c r="W97" s="286"/>
      <c r="X97" s="287"/>
      <c r="Y97" s="288"/>
      <c r="Z97" s="286"/>
      <c r="AA97" s="287"/>
      <c r="AB97" s="288"/>
      <c r="AC97" s="286"/>
      <c r="AD97" s="287"/>
      <c r="AE97" s="295"/>
      <c r="AF97" s="121"/>
    </row>
    <row r="98" spans="1:32" ht="12.75" customHeight="1">
      <c r="A98" s="326"/>
      <c r="B98" s="327"/>
      <c r="C98" s="327"/>
      <c r="D98" s="328"/>
      <c r="E98" s="448" t="s">
        <v>1890</v>
      </c>
      <c r="F98" s="449"/>
      <c r="G98" s="472" t="s">
        <v>1892</v>
      </c>
      <c r="H98" s="473"/>
      <c r="I98" s="473"/>
      <c r="J98" s="474"/>
      <c r="K98" s="534">
        <f>'苅田町・中間市・遠賀郡'!E56</f>
        <v>5690</v>
      </c>
      <c r="L98" s="535"/>
      <c r="M98" s="536"/>
      <c r="N98" s="534">
        <f>'苅田町・中間市・遠賀郡'!F56</f>
        <v>0</v>
      </c>
      <c r="O98" s="535"/>
      <c r="P98" s="536"/>
      <c r="Q98" s="355">
        <f>N98/K98</f>
        <v>0</v>
      </c>
      <c r="R98" s="355"/>
      <c r="S98" s="355"/>
      <c r="T98" s="569"/>
      <c r="U98" s="570"/>
      <c r="V98" s="572"/>
      <c r="W98" s="569"/>
      <c r="X98" s="570"/>
      <c r="Y98" s="572"/>
      <c r="Z98" s="569"/>
      <c r="AA98" s="570"/>
      <c r="AB98" s="572"/>
      <c r="AC98" s="569"/>
      <c r="AD98" s="570"/>
      <c r="AE98" s="571"/>
      <c r="AF98" s="121"/>
    </row>
    <row r="99" spans="1:31" ht="12.75" customHeight="1">
      <c r="A99" s="329"/>
      <c r="B99" s="330"/>
      <c r="C99" s="330"/>
      <c r="D99" s="331"/>
      <c r="E99" s="306" t="s">
        <v>1674</v>
      </c>
      <c r="F99" s="306"/>
      <c r="G99" s="306"/>
      <c r="H99" s="306"/>
      <c r="I99" s="306"/>
      <c r="J99" s="306"/>
      <c r="K99" s="307">
        <f>SUM(K96:M98)</f>
        <v>13210</v>
      </c>
      <c r="L99" s="308"/>
      <c r="M99" s="309"/>
      <c r="N99" s="314">
        <f>SUM(N96:P98)</f>
        <v>0</v>
      </c>
      <c r="O99" s="315"/>
      <c r="P99" s="316"/>
      <c r="Q99" s="354">
        <f>N99/K99</f>
        <v>0</v>
      </c>
      <c r="R99" s="354"/>
      <c r="S99" s="354"/>
      <c r="T99" s="519"/>
      <c r="U99" s="520"/>
      <c r="V99" s="523"/>
      <c r="W99" s="519"/>
      <c r="X99" s="520"/>
      <c r="Y99" s="523"/>
      <c r="Z99" s="519"/>
      <c r="AA99" s="520"/>
      <c r="AB99" s="523"/>
      <c r="AC99" s="519"/>
      <c r="AD99" s="520"/>
      <c r="AE99" s="521"/>
    </row>
    <row r="100" spans="1:31" ht="12.75" customHeight="1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2.75" customHeight="1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2.75" customHeight="1">
      <c r="A102" s="11"/>
      <c r="B102" s="11"/>
      <c r="C102" s="11"/>
      <c r="D102" s="11"/>
      <c r="E102" s="566" t="s">
        <v>14</v>
      </c>
      <c r="F102" s="566"/>
      <c r="G102" s="566"/>
      <c r="H102" s="566"/>
      <c r="I102" s="566"/>
      <c r="J102" s="566"/>
      <c r="K102" s="537">
        <f>SUM(K15,K34,K53,K60,K63,K70,K85,K90,K95,K99)</f>
        <v>349240</v>
      </c>
      <c r="L102" s="538"/>
      <c r="M102" s="539"/>
      <c r="N102" s="537">
        <f>SUM(N15,N34,N53,N60,N63,N70,N85,N90,N95,N99)</f>
        <v>0</v>
      </c>
      <c r="O102" s="538"/>
      <c r="P102" s="539"/>
      <c r="Q102" s="567">
        <f>N102/K102</f>
        <v>0</v>
      </c>
      <c r="R102" s="567"/>
      <c r="S102" s="567"/>
      <c r="T102" s="540"/>
      <c r="U102" s="541"/>
      <c r="V102" s="542"/>
      <c r="W102" s="540"/>
      <c r="X102" s="541"/>
      <c r="Y102" s="542"/>
      <c r="Z102" s="540"/>
      <c r="AA102" s="541"/>
      <c r="AB102" s="542"/>
      <c r="AC102" s="540"/>
      <c r="AD102" s="541"/>
      <c r="AE102" s="568"/>
    </row>
    <row r="103" spans="1:31" ht="12.75" customHeight="1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2.75" customHeight="1" thickBo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548" t="s">
        <v>15</v>
      </c>
      <c r="F105" s="549"/>
      <c r="G105" s="549"/>
      <c r="H105" s="549"/>
      <c r="I105" s="549"/>
      <c r="J105" s="550"/>
      <c r="K105" s="554" t="s">
        <v>16</v>
      </c>
      <c r="L105" s="555"/>
      <c r="M105" s="556"/>
      <c r="N105" s="531" t="s">
        <v>1664</v>
      </c>
      <c r="O105" s="532"/>
      <c r="P105" s="533"/>
      <c r="Q105" s="531" t="s">
        <v>17</v>
      </c>
      <c r="R105" s="532"/>
      <c r="S105" s="532"/>
      <c r="T105" s="532"/>
      <c r="U105" s="533"/>
      <c r="V105" s="531" t="s">
        <v>1812</v>
      </c>
      <c r="W105" s="532"/>
      <c r="X105" s="532"/>
      <c r="Y105" s="532"/>
      <c r="Z105" s="532"/>
      <c r="AA105" s="563" t="s">
        <v>18</v>
      </c>
      <c r="AB105" s="564"/>
      <c r="AC105" s="564"/>
      <c r="AD105" s="564"/>
      <c r="AE105" s="565"/>
    </row>
    <row r="106" spans="1:31" ht="12.75" customHeight="1" thickBot="1">
      <c r="A106" s="11"/>
      <c r="B106" s="11"/>
      <c r="C106" s="11"/>
      <c r="D106" s="11"/>
      <c r="E106" s="551"/>
      <c r="F106" s="552"/>
      <c r="G106" s="552"/>
      <c r="H106" s="552"/>
      <c r="I106" s="552"/>
      <c r="J106" s="553"/>
      <c r="K106" s="557">
        <f>'申込書'!L7</f>
        <v>0</v>
      </c>
      <c r="L106" s="558"/>
      <c r="M106" s="559"/>
      <c r="N106" s="560">
        <f>N102</f>
        <v>0</v>
      </c>
      <c r="O106" s="561"/>
      <c r="P106" s="562"/>
      <c r="Q106" s="546">
        <f>ROUNDDOWN(K106*N106,0)</f>
        <v>0</v>
      </c>
      <c r="R106" s="547"/>
      <c r="S106" s="547"/>
      <c r="T106" s="547"/>
      <c r="U106" s="145" t="s">
        <v>19</v>
      </c>
      <c r="V106" s="546">
        <f>ROUNDDOWN(Q106*0.08,0)</f>
        <v>0</v>
      </c>
      <c r="W106" s="547"/>
      <c r="X106" s="547"/>
      <c r="Y106" s="547"/>
      <c r="Z106" s="146" t="s">
        <v>19</v>
      </c>
      <c r="AA106" s="544">
        <f>Q106+V106</f>
        <v>0</v>
      </c>
      <c r="AB106" s="545"/>
      <c r="AC106" s="545"/>
      <c r="AD106" s="545"/>
      <c r="AE106" s="147" t="s">
        <v>19</v>
      </c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 t="s">
        <v>20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 customHeight="1">
      <c r="A110" s="543" t="s">
        <v>21</v>
      </c>
      <c r="B110" s="543"/>
      <c r="C110" s="543"/>
      <c r="D110" s="543"/>
      <c r="E110" s="543"/>
      <c r="F110" s="543"/>
      <c r="G110" s="543"/>
      <c r="H110" s="543"/>
      <c r="I110" s="543"/>
      <c r="J110" s="543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3"/>
      <c r="Y110" s="543"/>
      <c r="Z110" s="543"/>
      <c r="AA110" s="543"/>
      <c r="AB110" s="543"/>
      <c r="AC110" s="543"/>
      <c r="AD110" s="543"/>
      <c r="AE110" s="543"/>
    </row>
    <row r="111" spans="1:3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2">
      <c r="A527" s="17"/>
      <c r="B527" s="17"/>
      <c r="C527" s="17"/>
      <c r="D527" s="17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2">
      <c r="A528" s="17"/>
      <c r="B528" s="17"/>
      <c r="C528" s="17"/>
      <c r="D528" s="17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</sheetData>
  <sheetProtection/>
  <mergeCells count="877">
    <mergeCell ref="AC79:AE79"/>
    <mergeCell ref="E79:F79"/>
    <mergeCell ref="G79:J79"/>
    <mergeCell ref="K79:M79"/>
    <mergeCell ref="N79:P79"/>
    <mergeCell ref="Q79:S79"/>
    <mergeCell ref="T79:V79"/>
    <mergeCell ref="AC98:AE98"/>
    <mergeCell ref="W98:Y98"/>
    <mergeCell ref="Z99:AB99"/>
    <mergeCell ref="Q99:S99"/>
    <mergeCell ref="W99:Y99"/>
    <mergeCell ref="Q98:S98"/>
    <mergeCell ref="Z98:AB98"/>
    <mergeCell ref="T98:V98"/>
    <mergeCell ref="AA105:AE105"/>
    <mergeCell ref="Q105:U105"/>
    <mergeCell ref="AC99:AE99"/>
    <mergeCell ref="E102:J102"/>
    <mergeCell ref="T99:V99"/>
    <mergeCell ref="K99:M99"/>
    <mergeCell ref="Q102:S102"/>
    <mergeCell ref="AC102:AE102"/>
    <mergeCell ref="Z102:AB102"/>
    <mergeCell ref="W102:Y102"/>
    <mergeCell ref="T102:V102"/>
    <mergeCell ref="A110:AE110"/>
    <mergeCell ref="AA106:AD106"/>
    <mergeCell ref="Q106:T106"/>
    <mergeCell ref="V106:Y106"/>
    <mergeCell ref="E105:J106"/>
    <mergeCell ref="K105:M105"/>
    <mergeCell ref="V105:Z105"/>
    <mergeCell ref="K106:M106"/>
    <mergeCell ref="N106:P106"/>
    <mergeCell ref="N105:P105"/>
    <mergeCell ref="K97:M97"/>
    <mergeCell ref="N96:P96"/>
    <mergeCell ref="N97:P97"/>
    <mergeCell ref="K98:M98"/>
    <mergeCell ref="K102:M102"/>
    <mergeCell ref="N99:P99"/>
    <mergeCell ref="N102:P102"/>
    <mergeCell ref="N98:P98"/>
    <mergeCell ref="K96:M96"/>
    <mergeCell ref="Q80:S80"/>
    <mergeCell ref="T78:V78"/>
    <mergeCell ref="Q81:S81"/>
    <mergeCell ref="T81:V81"/>
    <mergeCell ref="Q75:S75"/>
    <mergeCell ref="Q77:S77"/>
    <mergeCell ref="Q76:S76"/>
    <mergeCell ref="Q78:S78"/>
    <mergeCell ref="T72:V72"/>
    <mergeCell ref="W94:Y94"/>
    <mergeCell ref="T85:V85"/>
    <mergeCell ref="W82:Y82"/>
    <mergeCell ref="T80:V80"/>
    <mergeCell ref="T75:V75"/>
    <mergeCell ref="T93:V93"/>
    <mergeCell ref="W93:Y93"/>
    <mergeCell ref="T86:V86"/>
    <mergeCell ref="T90:V90"/>
    <mergeCell ref="T73:V73"/>
    <mergeCell ref="W81:Y81"/>
    <mergeCell ref="W78:Y78"/>
    <mergeCell ref="W74:Y74"/>
    <mergeCell ref="W75:Y75"/>
    <mergeCell ref="W80:Y80"/>
    <mergeCell ref="T76:V76"/>
    <mergeCell ref="W79:Y79"/>
    <mergeCell ref="T74:V74"/>
    <mergeCell ref="T77:V77"/>
    <mergeCell ref="Q97:S97"/>
    <mergeCell ref="Q96:S96"/>
    <mergeCell ref="T91:V91"/>
    <mergeCell ref="Q91:S91"/>
    <mergeCell ref="Q94:S94"/>
    <mergeCell ref="Q92:S92"/>
    <mergeCell ref="T92:V92"/>
    <mergeCell ref="T97:V97"/>
    <mergeCell ref="Q95:S95"/>
    <mergeCell ref="T95:V95"/>
    <mergeCell ref="T82:V82"/>
    <mergeCell ref="T96:V96"/>
    <mergeCell ref="T94:V94"/>
    <mergeCell ref="W83:Y83"/>
    <mergeCell ref="W85:Y85"/>
    <mergeCell ref="W91:Y91"/>
    <mergeCell ref="W96:Y96"/>
    <mergeCell ref="T83:V83"/>
    <mergeCell ref="T88:V88"/>
    <mergeCell ref="T87:V87"/>
    <mergeCell ref="Z82:AB82"/>
    <mergeCell ref="W88:Y88"/>
    <mergeCell ref="W86:Y86"/>
    <mergeCell ref="W84:Y84"/>
    <mergeCell ref="Z87:AB87"/>
    <mergeCell ref="W59:Y59"/>
    <mergeCell ref="W60:Y60"/>
    <mergeCell ref="W73:Y73"/>
    <mergeCell ref="Z79:AB79"/>
    <mergeCell ref="W87:Y87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T54:V54"/>
    <mergeCell ref="W52:Y52"/>
    <mergeCell ref="T55:V55"/>
    <mergeCell ref="T53:V53"/>
    <mergeCell ref="W55:Y55"/>
    <mergeCell ref="W54:Y54"/>
    <mergeCell ref="T52:V52"/>
    <mergeCell ref="AC85:AE85"/>
    <mergeCell ref="Z86:AB86"/>
    <mergeCell ref="Z85:AB85"/>
    <mergeCell ref="AC97:AE97"/>
    <mergeCell ref="Z96:AB96"/>
    <mergeCell ref="W57:Y57"/>
    <mergeCell ref="Z78:AB78"/>
    <mergeCell ref="W89:Y89"/>
    <mergeCell ref="Z83:AB83"/>
    <mergeCell ref="W72:Y72"/>
    <mergeCell ref="AC90:AE90"/>
    <mergeCell ref="AC86:AE86"/>
    <mergeCell ref="AC89:AE89"/>
    <mergeCell ref="Z89:AB89"/>
    <mergeCell ref="W90:Y90"/>
    <mergeCell ref="AC96:AE96"/>
    <mergeCell ref="Z95:AB95"/>
    <mergeCell ref="Z92:AB92"/>
    <mergeCell ref="W97:Y97"/>
    <mergeCell ref="Z91:AB91"/>
    <mergeCell ref="Z88:AB88"/>
    <mergeCell ref="AC87:AE87"/>
    <mergeCell ref="AC94:AE94"/>
    <mergeCell ref="AC95:AE95"/>
    <mergeCell ref="Z94:AB94"/>
    <mergeCell ref="W95:Y95"/>
    <mergeCell ref="Z97:AB97"/>
    <mergeCell ref="AC88:AE88"/>
    <mergeCell ref="W77:Y77"/>
    <mergeCell ref="AC77:AE77"/>
    <mergeCell ref="AC82:AE82"/>
    <mergeCell ref="Z84:AB84"/>
    <mergeCell ref="AC81:AE81"/>
    <mergeCell ref="Z81:AB81"/>
    <mergeCell ref="Z80:AB80"/>
    <mergeCell ref="AC83:AE83"/>
    <mergeCell ref="AC80:AE80"/>
    <mergeCell ref="AC84:AE84"/>
    <mergeCell ref="AC74:AE74"/>
    <mergeCell ref="Z76:AB76"/>
    <mergeCell ref="AC76:AE76"/>
    <mergeCell ref="AC75:AE75"/>
    <mergeCell ref="AC73:AE73"/>
    <mergeCell ref="Z75:AB75"/>
    <mergeCell ref="Z74:AB74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69:AE69"/>
    <mergeCell ref="Z68:AB68"/>
    <mergeCell ref="AC70:AE70"/>
    <mergeCell ref="T66:V66"/>
    <mergeCell ref="AC66:AE66"/>
    <mergeCell ref="T67:V67"/>
    <mergeCell ref="W68:Y68"/>
    <mergeCell ref="W69:Y69"/>
    <mergeCell ref="W63:Y63"/>
    <mergeCell ref="W66:Y66"/>
    <mergeCell ref="W65:Y65"/>
    <mergeCell ref="Z66:AB66"/>
    <mergeCell ref="T64:AE64"/>
    <mergeCell ref="Z63:AB63"/>
    <mergeCell ref="AC65:AE65"/>
    <mergeCell ref="T63:V63"/>
    <mergeCell ref="T65:V65"/>
    <mergeCell ref="AC60:AE60"/>
    <mergeCell ref="Z60:AB60"/>
    <mergeCell ref="AC63:AE63"/>
    <mergeCell ref="Z65:AB65"/>
    <mergeCell ref="Z62:AB62"/>
    <mergeCell ref="AC62:AE62"/>
    <mergeCell ref="Z61:AB61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54:AE54"/>
    <mergeCell ref="AC55:AE55"/>
    <mergeCell ref="AC58:AE58"/>
    <mergeCell ref="AC47:AE47"/>
    <mergeCell ref="AC48:AE48"/>
    <mergeCell ref="AC49:AE49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T27:V27"/>
    <mergeCell ref="W32:Y32"/>
    <mergeCell ref="T32:V32"/>
    <mergeCell ref="W33:Y33"/>
    <mergeCell ref="W35:Y35"/>
    <mergeCell ref="W37:Y37"/>
    <mergeCell ref="T28:V28"/>
    <mergeCell ref="T29:V29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A54:D60"/>
    <mergeCell ref="E60:J60"/>
    <mergeCell ref="G59:J59"/>
    <mergeCell ref="A35:D53"/>
    <mergeCell ref="E52:F52"/>
    <mergeCell ref="E51:F51"/>
    <mergeCell ref="G42:J42"/>
    <mergeCell ref="E42:F42"/>
    <mergeCell ref="E36:F36"/>
    <mergeCell ref="E39:F39"/>
    <mergeCell ref="E50:F50"/>
    <mergeCell ref="G30:J30"/>
    <mergeCell ref="E32:F32"/>
    <mergeCell ref="E35:F35"/>
    <mergeCell ref="G32:J32"/>
    <mergeCell ref="G33:J33"/>
    <mergeCell ref="G48:J48"/>
    <mergeCell ref="G45:J45"/>
    <mergeCell ref="G39:J39"/>
    <mergeCell ref="E41:F41"/>
    <mergeCell ref="E47:F47"/>
    <mergeCell ref="E45:F45"/>
    <mergeCell ref="E37:F37"/>
    <mergeCell ref="E27:F27"/>
    <mergeCell ref="E26:F26"/>
    <mergeCell ref="K28:M28"/>
    <mergeCell ref="G37:J37"/>
    <mergeCell ref="G40:J40"/>
    <mergeCell ref="E40:F40"/>
    <mergeCell ref="E44:F44"/>
    <mergeCell ref="G28:J28"/>
    <mergeCell ref="E30:F30"/>
    <mergeCell ref="E34:J34"/>
    <mergeCell ref="G35:J35"/>
    <mergeCell ref="G36:J36"/>
    <mergeCell ref="E31:F31"/>
    <mergeCell ref="E99:J99"/>
    <mergeCell ref="G98:J98"/>
    <mergeCell ref="E96:F96"/>
    <mergeCell ref="E97:F97"/>
    <mergeCell ref="G97:J97"/>
    <mergeCell ref="G38:J38"/>
    <mergeCell ref="E48:F48"/>
    <mergeCell ref="E46:F46"/>
    <mergeCell ref="E49:F49"/>
    <mergeCell ref="G96:J96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L2:N2"/>
    <mergeCell ref="A96:D99"/>
    <mergeCell ref="E98:F98"/>
    <mergeCell ref="G75:J75"/>
    <mergeCell ref="E58:F58"/>
    <mergeCell ref="E74:F74"/>
    <mergeCell ref="G74:J74"/>
    <mergeCell ref="E75:F75"/>
    <mergeCell ref="E63:J63"/>
    <mergeCell ref="E64:J65"/>
    <mergeCell ref="G66:J66"/>
    <mergeCell ref="G73:J73"/>
    <mergeCell ref="G81:J81"/>
    <mergeCell ref="E76:F76"/>
    <mergeCell ref="G78:J78"/>
    <mergeCell ref="G76:J76"/>
    <mergeCell ref="E77:F77"/>
    <mergeCell ref="E81:F81"/>
    <mergeCell ref="G77:J77"/>
    <mergeCell ref="E73:F73"/>
    <mergeCell ref="K26:M26"/>
    <mergeCell ref="K35:M35"/>
    <mergeCell ref="G51:J51"/>
    <mergeCell ref="G43:J43"/>
    <mergeCell ref="K78:M78"/>
    <mergeCell ref="K27:M27"/>
    <mergeCell ref="K67:M67"/>
    <mergeCell ref="K74:M74"/>
    <mergeCell ref="K73:M73"/>
    <mergeCell ref="K52:M52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K20:M20"/>
    <mergeCell ref="N19:P19"/>
    <mergeCell ref="Q22:S22"/>
    <mergeCell ref="Q21:S21"/>
    <mergeCell ref="Q17:S17"/>
    <mergeCell ref="K17:M17"/>
    <mergeCell ref="K21:M21"/>
    <mergeCell ref="Q13:S13"/>
    <mergeCell ref="N14:P14"/>
    <mergeCell ref="Q14:S14"/>
    <mergeCell ref="N16:P16"/>
    <mergeCell ref="K16:M16"/>
    <mergeCell ref="Q15:S15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N12:P12"/>
    <mergeCell ref="K11:M11"/>
    <mergeCell ref="N11:P11"/>
    <mergeCell ref="N13:P13"/>
    <mergeCell ref="K12:M12"/>
    <mergeCell ref="K13:M13"/>
    <mergeCell ref="T9:V9"/>
    <mergeCell ref="Z8:AB8"/>
    <mergeCell ref="W8:Y8"/>
    <mergeCell ref="AC9:AE9"/>
    <mergeCell ref="W9:Y9"/>
    <mergeCell ref="Q12:S12"/>
    <mergeCell ref="T11:V11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W15:Y15"/>
    <mergeCell ref="Z14:AB14"/>
    <mergeCell ref="Z15:AB15"/>
    <mergeCell ref="W10:Y10"/>
    <mergeCell ref="T10:V10"/>
    <mergeCell ref="AC14:AE14"/>
    <mergeCell ref="AC13:AE13"/>
    <mergeCell ref="Z11:AB11"/>
    <mergeCell ref="T14:V14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5:S25"/>
    <mergeCell ref="N25:P25"/>
    <mergeCell ref="Q23:S23"/>
    <mergeCell ref="Q24:S24"/>
    <mergeCell ref="N23:P23"/>
    <mergeCell ref="N26:P26"/>
    <mergeCell ref="N24:P24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Q38:S38"/>
    <mergeCell ref="T38:V38"/>
    <mergeCell ref="Q41:S41"/>
    <mergeCell ref="T39:V39"/>
    <mergeCell ref="Q40:S40"/>
    <mergeCell ref="T41:V41"/>
    <mergeCell ref="AC45:AE45"/>
    <mergeCell ref="AC46:AE46"/>
    <mergeCell ref="Z45:AB45"/>
    <mergeCell ref="W44:Y44"/>
    <mergeCell ref="Z46:AB46"/>
    <mergeCell ref="Z44:AB44"/>
    <mergeCell ref="Q50:S50"/>
    <mergeCell ref="T48:V48"/>
    <mergeCell ref="T47:V47"/>
    <mergeCell ref="T50:V50"/>
    <mergeCell ref="Q48:S48"/>
    <mergeCell ref="Q49:S49"/>
    <mergeCell ref="T49:V49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W71:Y71"/>
    <mergeCell ref="W70:Y70"/>
    <mergeCell ref="T71:V71"/>
    <mergeCell ref="T69:V69"/>
    <mergeCell ref="T68:V68"/>
    <mergeCell ref="W67:Y67"/>
    <mergeCell ref="T70:V70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72:S72"/>
    <mergeCell ref="Q73:S73"/>
    <mergeCell ref="Q68:S68"/>
    <mergeCell ref="N71:P71"/>
    <mergeCell ref="N76:P76"/>
    <mergeCell ref="N75:P75"/>
    <mergeCell ref="N74:P74"/>
    <mergeCell ref="Q74:S74"/>
    <mergeCell ref="N67:P67"/>
    <mergeCell ref="N81:P81"/>
    <mergeCell ref="N78:P78"/>
    <mergeCell ref="K76:M76"/>
    <mergeCell ref="K80:M80"/>
    <mergeCell ref="N80:P80"/>
    <mergeCell ref="K77:M77"/>
    <mergeCell ref="K81:M81"/>
    <mergeCell ref="N77:P77"/>
    <mergeCell ref="N73:P73"/>
    <mergeCell ref="K68:M68"/>
    <mergeCell ref="K72:M72"/>
    <mergeCell ref="K71:M71"/>
    <mergeCell ref="K69:M69"/>
    <mergeCell ref="K70:M70"/>
    <mergeCell ref="N72:P72"/>
    <mergeCell ref="N70:P70"/>
    <mergeCell ref="N69:P69"/>
    <mergeCell ref="N68:P68"/>
    <mergeCell ref="K75:M75"/>
    <mergeCell ref="G82:J82"/>
    <mergeCell ref="K89:M89"/>
    <mergeCell ref="K82:M82"/>
    <mergeCell ref="G84:J84"/>
    <mergeCell ref="K87:M87"/>
    <mergeCell ref="K86:M86"/>
    <mergeCell ref="K83:M83"/>
    <mergeCell ref="K85:M85"/>
    <mergeCell ref="K84:M84"/>
    <mergeCell ref="G86:J86"/>
    <mergeCell ref="N62:P62"/>
    <mergeCell ref="N66:P66"/>
    <mergeCell ref="K60:M60"/>
    <mergeCell ref="K61:M61"/>
    <mergeCell ref="K63:M63"/>
    <mergeCell ref="K66:M66"/>
    <mergeCell ref="K64:M65"/>
    <mergeCell ref="N64:P65"/>
    <mergeCell ref="G83:J83"/>
    <mergeCell ref="N61:P61"/>
    <mergeCell ref="N60:P60"/>
    <mergeCell ref="N56:P56"/>
    <mergeCell ref="K59:M59"/>
    <mergeCell ref="K55:M55"/>
    <mergeCell ref="K58:M58"/>
    <mergeCell ref="K57:M57"/>
    <mergeCell ref="N59:P59"/>
    <mergeCell ref="G52:J52"/>
    <mergeCell ref="E53:J53"/>
    <mergeCell ref="G54:J54"/>
    <mergeCell ref="G62:J62"/>
    <mergeCell ref="G61:J61"/>
    <mergeCell ref="N57:P57"/>
    <mergeCell ref="E55:F55"/>
    <mergeCell ref="G56:J56"/>
    <mergeCell ref="E57:F57"/>
    <mergeCell ref="E56:F56"/>
    <mergeCell ref="G58:J58"/>
    <mergeCell ref="N58:P58"/>
    <mergeCell ref="G72:J72"/>
    <mergeCell ref="E59:F59"/>
    <mergeCell ref="E54:F54"/>
    <mergeCell ref="G55:J55"/>
    <mergeCell ref="G57:J57"/>
    <mergeCell ref="K54:M54"/>
    <mergeCell ref="K56:M56"/>
    <mergeCell ref="N55:P55"/>
    <mergeCell ref="G69:J69"/>
    <mergeCell ref="G68:J68"/>
    <mergeCell ref="E68:F68"/>
    <mergeCell ref="E72:F72"/>
    <mergeCell ref="G71:J71"/>
    <mergeCell ref="E71:F71"/>
    <mergeCell ref="E70:J70"/>
    <mergeCell ref="E69:F69"/>
    <mergeCell ref="K62:M62"/>
    <mergeCell ref="N63:P63"/>
    <mergeCell ref="E83:F83"/>
    <mergeCell ref="G67:J67"/>
    <mergeCell ref="A61:D63"/>
    <mergeCell ref="E62:F62"/>
    <mergeCell ref="A66:D70"/>
    <mergeCell ref="E67:F67"/>
    <mergeCell ref="E66:F66"/>
    <mergeCell ref="A64:D65"/>
    <mergeCell ref="E61:F61"/>
    <mergeCell ref="T84:V84"/>
    <mergeCell ref="E88:F88"/>
    <mergeCell ref="A71:D85"/>
    <mergeCell ref="E78:F78"/>
    <mergeCell ref="E85:J85"/>
    <mergeCell ref="G80:J80"/>
    <mergeCell ref="E82:F82"/>
    <mergeCell ref="E80:F80"/>
    <mergeCell ref="E84:F84"/>
    <mergeCell ref="N90:P90"/>
    <mergeCell ref="K88:M88"/>
    <mergeCell ref="N88:P88"/>
    <mergeCell ref="Q90:S90"/>
    <mergeCell ref="Q84:S84"/>
    <mergeCell ref="Q88:S88"/>
    <mergeCell ref="Q87:S87"/>
    <mergeCell ref="Q85:S85"/>
    <mergeCell ref="N87:P87"/>
    <mergeCell ref="N82:P82"/>
    <mergeCell ref="N84:P84"/>
    <mergeCell ref="Q89:S89"/>
    <mergeCell ref="N85:P85"/>
    <mergeCell ref="N86:P86"/>
    <mergeCell ref="N89:P89"/>
    <mergeCell ref="N83:P83"/>
    <mergeCell ref="Q82:S82"/>
    <mergeCell ref="Q86:S86"/>
    <mergeCell ref="Q83:S83"/>
    <mergeCell ref="A86:D90"/>
    <mergeCell ref="E86:F86"/>
    <mergeCell ref="A91:D95"/>
    <mergeCell ref="E90:J90"/>
    <mergeCell ref="G88:J88"/>
    <mergeCell ref="G87:J87"/>
    <mergeCell ref="G89:J89"/>
    <mergeCell ref="E89:F89"/>
    <mergeCell ref="E91:F91"/>
    <mergeCell ref="E87:F87"/>
    <mergeCell ref="E95:J95"/>
    <mergeCell ref="K95:M95"/>
    <mergeCell ref="Z90:AB90"/>
    <mergeCell ref="AC93:AE93"/>
    <mergeCell ref="E93:F93"/>
    <mergeCell ref="N95:P95"/>
    <mergeCell ref="K90:M90"/>
    <mergeCell ref="AC91:AE91"/>
    <mergeCell ref="K93:M93"/>
    <mergeCell ref="N93:P93"/>
    <mergeCell ref="G91:J91"/>
    <mergeCell ref="G92:J92"/>
    <mergeCell ref="Z93:AB93"/>
    <mergeCell ref="AC92:AE92"/>
    <mergeCell ref="T89:V89"/>
    <mergeCell ref="Q93:S93"/>
    <mergeCell ref="N91:P91"/>
    <mergeCell ref="K91:M91"/>
    <mergeCell ref="K92:M92"/>
    <mergeCell ref="N92:P92"/>
    <mergeCell ref="E92:F92"/>
    <mergeCell ref="G93:J93"/>
    <mergeCell ref="AB1:AE1"/>
    <mergeCell ref="D1:AA1"/>
    <mergeCell ref="V2:W2"/>
    <mergeCell ref="E94:F94"/>
    <mergeCell ref="G94:J94"/>
    <mergeCell ref="K94:M94"/>
    <mergeCell ref="N94:P94"/>
    <mergeCell ref="W92:Y92"/>
  </mergeCells>
  <conditionalFormatting sqref="N61:P61 N7:P14 N16:P33 N35:P52 N54:P59 N66:P68 N93:P94 N71:P78 N80:P83">
    <cfRule type="cellIs" priority="1" dxfId="17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72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597" t="s">
        <v>825</v>
      </c>
      <c r="B1" s="598"/>
      <c r="C1" s="599"/>
      <c r="D1" s="575" t="s">
        <v>1657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826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827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92"/>
      <c r="U4" s="629" t="s">
        <v>22</v>
      </c>
      <c r="V4" s="629"/>
      <c r="W4" s="19" t="s">
        <v>831</v>
      </c>
      <c r="X4" s="628">
        <f>T25</f>
        <v>0</v>
      </c>
      <c r="Y4" s="592"/>
      <c r="Z4" s="592"/>
      <c r="AA4" s="3" t="s">
        <v>832</v>
      </c>
    </row>
    <row r="5" spans="1:27" ht="12.75" customHeight="1">
      <c r="A5" s="20"/>
      <c r="B5" s="631" t="s">
        <v>833</v>
      </c>
      <c r="C5" s="615"/>
      <c r="D5" s="632"/>
      <c r="E5" s="91" t="s">
        <v>23</v>
      </c>
      <c r="F5" s="101" t="s">
        <v>24</v>
      </c>
      <c r="G5" s="614" t="s">
        <v>834</v>
      </c>
      <c r="H5" s="615"/>
      <c r="I5" s="615"/>
      <c r="J5" s="615"/>
      <c r="K5" s="615"/>
      <c r="L5" s="615"/>
      <c r="M5" s="616"/>
      <c r="O5" s="21"/>
      <c r="P5" s="631" t="s">
        <v>835</v>
      </c>
      <c r="Q5" s="615"/>
      <c r="R5" s="632"/>
      <c r="S5" s="103" t="s">
        <v>23</v>
      </c>
      <c r="T5" s="101" t="s">
        <v>24</v>
      </c>
      <c r="U5" s="614" t="s">
        <v>834</v>
      </c>
      <c r="V5" s="615"/>
      <c r="W5" s="615"/>
      <c r="X5" s="615"/>
      <c r="Y5" s="615"/>
      <c r="Z5" s="615"/>
      <c r="AA5" s="616"/>
    </row>
    <row r="6" spans="1:28" ht="12.75" customHeight="1">
      <c r="A6" s="611" t="s">
        <v>836</v>
      </c>
      <c r="B6" s="621" t="s">
        <v>837</v>
      </c>
      <c r="C6" s="622"/>
      <c r="D6" s="623"/>
      <c r="E6" s="85">
        <v>510</v>
      </c>
      <c r="F6" s="105"/>
      <c r="G6" s="586" t="s">
        <v>838</v>
      </c>
      <c r="H6" s="587"/>
      <c r="I6" s="587"/>
      <c r="J6" s="587"/>
      <c r="K6" s="587"/>
      <c r="L6" s="587"/>
      <c r="M6" s="588"/>
      <c r="N6" s="120"/>
      <c r="O6" s="611" t="s">
        <v>839</v>
      </c>
      <c r="P6" s="621" t="s">
        <v>840</v>
      </c>
      <c r="Q6" s="622"/>
      <c r="R6" s="623"/>
      <c r="S6" s="85">
        <v>310</v>
      </c>
      <c r="T6" s="105"/>
      <c r="U6" s="586" t="s">
        <v>1079</v>
      </c>
      <c r="V6" s="587"/>
      <c r="W6" s="587"/>
      <c r="X6" s="587"/>
      <c r="Y6" s="587"/>
      <c r="Z6" s="587"/>
      <c r="AA6" s="588"/>
      <c r="AB6" s="120"/>
    </row>
    <row r="7" spans="1:28" ht="12.75" customHeight="1">
      <c r="A7" s="612"/>
      <c r="B7" s="583" t="s">
        <v>25</v>
      </c>
      <c r="C7" s="584"/>
      <c r="D7" s="585"/>
      <c r="E7" s="77">
        <v>200</v>
      </c>
      <c r="F7" s="102"/>
      <c r="G7" s="579" t="s">
        <v>26</v>
      </c>
      <c r="H7" s="580"/>
      <c r="I7" s="580"/>
      <c r="J7" s="580"/>
      <c r="K7" s="580"/>
      <c r="L7" s="580"/>
      <c r="M7" s="581"/>
      <c r="N7" s="120"/>
      <c r="O7" s="612"/>
      <c r="P7" s="22" t="s">
        <v>28</v>
      </c>
      <c r="Q7" s="23"/>
      <c r="R7" s="24"/>
      <c r="S7" s="77">
        <v>460</v>
      </c>
      <c r="T7" s="102"/>
      <c r="U7" s="579" t="s">
        <v>1080</v>
      </c>
      <c r="V7" s="580"/>
      <c r="W7" s="580"/>
      <c r="X7" s="580"/>
      <c r="Y7" s="580"/>
      <c r="Z7" s="580"/>
      <c r="AA7" s="581"/>
      <c r="AB7" s="120"/>
    </row>
    <row r="8" spans="1:28" ht="12.75" customHeight="1">
      <c r="A8" s="612"/>
      <c r="B8" s="583" t="s">
        <v>27</v>
      </c>
      <c r="C8" s="584"/>
      <c r="D8" s="585"/>
      <c r="E8" s="77">
        <v>500</v>
      </c>
      <c r="F8" s="102"/>
      <c r="G8" s="579" t="s">
        <v>1813</v>
      </c>
      <c r="H8" s="580"/>
      <c r="I8" s="580"/>
      <c r="J8" s="580"/>
      <c r="K8" s="580"/>
      <c r="L8" s="580"/>
      <c r="M8" s="581"/>
      <c r="N8" s="120"/>
      <c r="O8" s="612"/>
      <c r="P8" s="22" t="s">
        <v>842</v>
      </c>
      <c r="Q8" s="23"/>
      <c r="R8" s="24"/>
      <c r="S8" s="77">
        <v>420</v>
      </c>
      <c r="T8" s="102"/>
      <c r="U8" s="579" t="s">
        <v>1081</v>
      </c>
      <c r="V8" s="580"/>
      <c r="W8" s="580"/>
      <c r="X8" s="580"/>
      <c r="Y8" s="580"/>
      <c r="Z8" s="580"/>
      <c r="AA8" s="581"/>
      <c r="AB8" s="120"/>
    </row>
    <row r="9" spans="1:28" ht="12.75" customHeight="1">
      <c r="A9" s="612"/>
      <c r="B9" s="583" t="s">
        <v>841</v>
      </c>
      <c r="C9" s="584"/>
      <c r="D9" s="585"/>
      <c r="E9" s="77">
        <v>510</v>
      </c>
      <c r="F9" s="102"/>
      <c r="G9" s="579" t="s">
        <v>1064</v>
      </c>
      <c r="H9" s="580"/>
      <c r="I9" s="580"/>
      <c r="J9" s="580"/>
      <c r="K9" s="580"/>
      <c r="L9" s="580"/>
      <c r="M9" s="581"/>
      <c r="N9" s="120"/>
      <c r="O9" s="612"/>
      <c r="P9" s="22" t="s">
        <v>844</v>
      </c>
      <c r="Q9" s="23"/>
      <c r="R9" s="24"/>
      <c r="S9" s="77">
        <v>300</v>
      </c>
      <c r="T9" s="102"/>
      <c r="U9" s="579" t="s">
        <v>1082</v>
      </c>
      <c r="V9" s="580"/>
      <c r="W9" s="580"/>
      <c r="X9" s="580"/>
      <c r="Y9" s="580"/>
      <c r="Z9" s="580"/>
      <c r="AA9" s="581"/>
      <c r="AB9" s="120"/>
    </row>
    <row r="10" spans="1:28" ht="12.75" customHeight="1">
      <c r="A10" s="612"/>
      <c r="B10" s="583" t="s">
        <v>843</v>
      </c>
      <c r="C10" s="584"/>
      <c r="D10" s="585"/>
      <c r="E10" s="77">
        <v>680</v>
      </c>
      <c r="F10" s="102"/>
      <c r="G10" s="579" t="s">
        <v>1065</v>
      </c>
      <c r="H10" s="580"/>
      <c r="I10" s="580"/>
      <c r="J10" s="580"/>
      <c r="K10" s="580"/>
      <c r="L10" s="580"/>
      <c r="M10" s="581"/>
      <c r="N10" s="120"/>
      <c r="O10" s="612"/>
      <c r="P10" s="22" t="s">
        <v>30</v>
      </c>
      <c r="Q10" s="23"/>
      <c r="R10" s="24"/>
      <c r="S10" s="77">
        <v>420</v>
      </c>
      <c r="T10" s="102"/>
      <c r="U10" s="579" t="s">
        <v>1083</v>
      </c>
      <c r="V10" s="580"/>
      <c r="W10" s="580"/>
      <c r="X10" s="580"/>
      <c r="Y10" s="580"/>
      <c r="Z10" s="580"/>
      <c r="AA10" s="581"/>
      <c r="AB10" s="120"/>
    </row>
    <row r="11" spans="1:28" ht="12.75" customHeight="1">
      <c r="A11" s="612"/>
      <c r="B11" s="583" t="s">
        <v>29</v>
      </c>
      <c r="C11" s="584"/>
      <c r="D11" s="585"/>
      <c r="E11" s="77">
        <v>330</v>
      </c>
      <c r="F11" s="102"/>
      <c r="G11" s="579" t="s">
        <v>1066</v>
      </c>
      <c r="H11" s="580"/>
      <c r="I11" s="580"/>
      <c r="J11" s="580"/>
      <c r="K11" s="580"/>
      <c r="L11" s="580"/>
      <c r="M11" s="581"/>
      <c r="N11" s="120"/>
      <c r="O11" s="612"/>
      <c r="P11" s="22" t="s">
        <v>846</v>
      </c>
      <c r="Q11" s="23"/>
      <c r="R11" s="24"/>
      <c r="S11" s="77">
        <v>470</v>
      </c>
      <c r="T11" s="102"/>
      <c r="U11" s="579" t="s">
        <v>1084</v>
      </c>
      <c r="V11" s="580"/>
      <c r="W11" s="580"/>
      <c r="X11" s="580"/>
      <c r="Y11" s="580"/>
      <c r="Z11" s="580"/>
      <c r="AA11" s="581"/>
      <c r="AB11" s="120"/>
    </row>
    <row r="12" spans="1:28" ht="12.75" customHeight="1">
      <c r="A12" s="612"/>
      <c r="B12" s="583" t="s">
        <v>845</v>
      </c>
      <c r="C12" s="584"/>
      <c r="D12" s="585"/>
      <c r="E12" s="77">
        <v>500</v>
      </c>
      <c r="F12" s="102"/>
      <c r="G12" s="579" t="s">
        <v>1067</v>
      </c>
      <c r="H12" s="580"/>
      <c r="I12" s="580"/>
      <c r="J12" s="580"/>
      <c r="K12" s="580"/>
      <c r="L12" s="580"/>
      <c r="M12" s="581"/>
      <c r="N12" s="120"/>
      <c r="O12" s="612"/>
      <c r="P12" s="583" t="s">
        <v>847</v>
      </c>
      <c r="Q12" s="584"/>
      <c r="R12" s="585"/>
      <c r="S12" s="77">
        <v>300</v>
      </c>
      <c r="T12" s="77"/>
      <c r="U12" s="579" t="s">
        <v>848</v>
      </c>
      <c r="V12" s="580"/>
      <c r="W12" s="580"/>
      <c r="X12" s="580"/>
      <c r="Y12" s="580"/>
      <c r="Z12" s="580"/>
      <c r="AA12" s="581"/>
      <c r="AB12" s="120"/>
    </row>
    <row r="13" spans="1:28" ht="12.75" customHeight="1">
      <c r="A13" s="612"/>
      <c r="B13" s="633" t="s">
        <v>944</v>
      </c>
      <c r="C13" s="634"/>
      <c r="D13" s="635"/>
      <c r="E13" s="78">
        <v>560</v>
      </c>
      <c r="F13" s="106"/>
      <c r="G13" s="472" t="s">
        <v>1068</v>
      </c>
      <c r="H13" s="473"/>
      <c r="I13" s="473"/>
      <c r="J13" s="473"/>
      <c r="K13" s="473"/>
      <c r="L13" s="473"/>
      <c r="M13" s="590"/>
      <c r="N13" s="120"/>
      <c r="O13" s="612"/>
      <c r="P13" s="589"/>
      <c r="Q13" s="336"/>
      <c r="R13" s="337"/>
      <c r="S13" s="80"/>
      <c r="T13" s="88"/>
      <c r="U13" s="472"/>
      <c r="V13" s="473"/>
      <c r="W13" s="473"/>
      <c r="X13" s="473"/>
      <c r="Y13" s="473"/>
      <c r="Z13" s="473"/>
      <c r="AA13" s="590"/>
      <c r="AB13" s="120"/>
    </row>
    <row r="14" spans="1:28" ht="12.75" customHeight="1">
      <c r="A14" s="613"/>
      <c r="B14" s="582" t="s">
        <v>849</v>
      </c>
      <c r="C14" s="476"/>
      <c r="D14" s="477"/>
      <c r="E14" s="86">
        <f>SUM(E6:E13)</f>
        <v>3790</v>
      </c>
      <c r="F14" s="86">
        <f>SUM(F6:F13)</f>
        <v>0</v>
      </c>
      <c r="G14" s="594"/>
      <c r="H14" s="595"/>
      <c r="I14" s="595"/>
      <c r="J14" s="595"/>
      <c r="K14" s="595"/>
      <c r="L14" s="595"/>
      <c r="M14" s="596"/>
      <c r="N14" s="120"/>
      <c r="O14" s="613"/>
      <c r="P14" s="582" t="s">
        <v>32</v>
      </c>
      <c r="Q14" s="476"/>
      <c r="R14" s="477"/>
      <c r="S14" s="86">
        <f>SUM(S6:S13)</f>
        <v>2680</v>
      </c>
      <c r="T14" s="86">
        <f>SUM(T6:T13)</f>
        <v>0</v>
      </c>
      <c r="U14" s="591"/>
      <c r="V14" s="592"/>
      <c r="W14" s="592"/>
      <c r="X14" s="592"/>
      <c r="Y14" s="592"/>
      <c r="Z14" s="592"/>
      <c r="AA14" s="593"/>
      <c r="AB14" s="120"/>
    </row>
    <row r="15" spans="1:28" ht="12.75" customHeight="1">
      <c r="A15" s="611" t="s">
        <v>850</v>
      </c>
      <c r="B15" s="621" t="s">
        <v>851</v>
      </c>
      <c r="C15" s="622"/>
      <c r="D15" s="623"/>
      <c r="E15" s="85">
        <v>300</v>
      </c>
      <c r="F15" s="85"/>
      <c r="G15" s="586" t="s">
        <v>1069</v>
      </c>
      <c r="H15" s="587"/>
      <c r="I15" s="587"/>
      <c r="J15" s="587"/>
      <c r="K15" s="587"/>
      <c r="L15" s="587"/>
      <c r="M15" s="588"/>
      <c r="N15" s="120"/>
      <c r="O15" s="611" t="s">
        <v>853</v>
      </c>
      <c r="P15" s="621" t="s">
        <v>854</v>
      </c>
      <c r="Q15" s="622"/>
      <c r="R15" s="623"/>
      <c r="S15" s="85">
        <v>330</v>
      </c>
      <c r="T15" s="85"/>
      <c r="U15" s="586" t="s">
        <v>1085</v>
      </c>
      <c r="V15" s="587"/>
      <c r="W15" s="587"/>
      <c r="X15" s="587"/>
      <c r="Y15" s="587"/>
      <c r="Z15" s="587"/>
      <c r="AA15" s="588"/>
      <c r="AB15" s="120"/>
    </row>
    <row r="16" spans="1:28" ht="12.75" customHeight="1">
      <c r="A16" s="612"/>
      <c r="B16" s="583" t="s">
        <v>852</v>
      </c>
      <c r="C16" s="584"/>
      <c r="D16" s="585"/>
      <c r="E16" s="77">
        <v>240</v>
      </c>
      <c r="F16" s="77"/>
      <c r="G16" s="579" t="s">
        <v>1070</v>
      </c>
      <c r="H16" s="580"/>
      <c r="I16" s="580"/>
      <c r="J16" s="580"/>
      <c r="K16" s="580"/>
      <c r="L16" s="580"/>
      <c r="M16" s="581"/>
      <c r="N16" s="120"/>
      <c r="O16" s="612"/>
      <c r="P16" s="583" t="s">
        <v>856</v>
      </c>
      <c r="Q16" s="584"/>
      <c r="R16" s="585"/>
      <c r="S16" s="77">
        <v>370</v>
      </c>
      <c r="T16" s="77"/>
      <c r="U16" s="579" t="s">
        <v>1086</v>
      </c>
      <c r="V16" s="580"/>
      <c r="W16" s="580"/>
      <c r="X16" s="580"/>
      <c r="Y16" s="580"/>
      <c r="Z16" s="580"/>
      <c r="AA16" s="581"/>
      <c r="AB16" s="120"/>
    </row>
    <row r="17" spans="1:28" ht="12.75" customHeight="1">
      <c r="A17" s="612"/>
      <c r="B17" s="583" t="s">
        <v>855</v>
      </c>
      <c r="C17" s="584"/>
      <c r="D17" s="585"/>
      <c r="E17" s="77">
        <v>430</v>
      </c>
      <c r="F17" s="77"/>
      <c r="G17" s="579" t="s">
        <v>1071</v>
      </c>
      <c r="H17" s="580"/>
      <c r="I17" s="580"/>
      <c r="J17" s="580"/>
      <c r="K17" s="580"/>
      <c r="L17" s="580"/>
      <c r="M17" s="581"/>
      <c r="N17" s="120"/>
      <c r="O17" s="612"/>
      <c r="P17" s="583" t="s">
        <v>858</v>
      </c>
      <c r="Q17" s="584"/>
      <c r="R17" s="585"/>
      <c r="S17" s="77">
        <v>400</v>
      </c>
      <c r="T17" s="77"/>
      <c r="U17" s="579" t="s">
        <v>1087</v>
      </c>
      <c r="V17" s="580"/>
      <c r="W17" s="580"/>
      <c r="X17" s="580"/>
      <c r="Y17" s="580"/>
      <c r="Z17" s="580"/>
      <c r="AA17" s="581"/>
      <c r="AB17" s="120"/>
    </row>
    <row r="18" spans="1:28" ht="12.75" customHeight="1">
      <c r="A18" s="612"/>
      <c r="B18" s="583" t="s">
        <v>857</v>
      </c>
      <c r="C18" s="584"/>
      <c r="D18" s="585"/>
      <c r="E18" s="77">
        <v>220</v>
      </c>
      <c r="F18" s="77"/>
      <c r="G18" s="579" t="s">
        <v>1072</v>
      </c>
      <c r="H18" s="580"/>
      <c r="I18" s="580"/>
      <c r="J18" s="580"/>
      <c r="K18" s="580"/>
      <c r="L18" s="580"/>
      <c r="M18" s="581"/>
      <c r="N18" s="120"/>
      <c r="O18" s="612"/>
      <c r="P18" s="583" t="s">
        <v>859</v>
      </c>
      <c r="Q18" s="584"/>
      <c r="R18" s="585"/>
      <c r="S18" s="174">
        <v>350</v>
      </c>
      <c r="T18" s="77"/>
      <c r="U18" s="579" t="s">
        <v>1088</v>
      </c>
      <c r="V18" s="580"/>
      <c r="W18" s="580"/>
      <c r="X18" s="580"/>
      <c r="Y18" s="580"/>
      <c r="Z18" s="580"/>
      <c r="AA18" s="581"/>
      <c r="AB18" s="120"/>
    </row>
    <row r="19" spans="1:28" ht="12.75" customHeight="1">
      <c r="A19" s="612"/>
      <c r="B19" s="633"/>
      <c r="C19" s="634"/>
      <c r="D19" s="635"/>
      <c r="E19" s="78"/>
      <c r="F19" s="84"/>
      <c r="G19" s="472"/>
      <c r="H19" s="473"/>
      <c r="I19" s="473"/>
      <c r="J19" s="473"/>
      <c r="K19" s="473"/>
      <c r="L19" s="473"/>
      <c r="M19" s="590"/>
      <c r="N19" s="120"/>
      <c r="O19" s="612"/>
      <c r="P19" s="583" t="s">
        <v>860</v>
      </c>
      <c r="Q19" s="584"/>
      <c r="R19" s="585"/>
      <c r="S19" s="77">
        <v>180</v>
      </c>
      <c r="T19" s="77"/>
      <c r="U19" s="579" t="s">
        <v>1089</v>
      </c>
      <c r="V19" s="580"/>
      <c r="W19" s="580"/>
      <c r="X19" s="580"/>
      <c r="Y19" s="580"/>
      <c r="Z19" s="580"/>
      <c r="AA19" s="581"/>
      <c r="AB19" s="120"/>
    </row>
    <row r="20" spans="1:28" ht="12.75" customHeight="1">
      <c r="A20" s="613"/>
      <c r="B20" s="582" t="s">
        <v>32</v>
      </c>
      <c r="C20" s="476"/>
      <c r="D20" s="477"/>
      <c r="E20" s="86">
        <f>SUM(E15:E19)</f>
        <v>1190</v>
      </c>
      <c r="F20" s="86">
        <f>SUM(F15:F19)</f>
        <v>0</v>
      </c>
      <c r="G20" s="591"/>
      <c r="H20" s="592"/>
      <c r="I20" s="592"/>
      <c r="J20" s="592"/>
      <c r="K20" s="592"/>
      <c r="L20" s="592"/>
      <c r="M20" s="593"/>
      <c r="N20" s="120"/>
      <c r="O20" s="612"/>
      <c r="P20" s="583" t="s">
        <v>863</v>
      </c>
      <c r="Q20" s="584"/>
      <c r="R20" s="585"/>
      <c r="S20" s="77">
        <v>320</v>
      </c>
      <c r="T20" s="77"/>
      <c r="U20" s="579" t="s">
        <v>1090</v>
      </c>
      <c r="V20" s="580"/>
      <c r="W20" s="580"/>
      <c r="X20" s="580"/>
      <c r="Y20" s="580"/>
      <c r="Z20" s="580"/>
      <c r="AA20" s="581"/>
      <c r="AB20" s="120"/>
    </row>
    <row r="21" spans="1:28" ht="12.75" customHeight="1">
      <c r="A21" s="611" t="s">
        <v>33</v>
      </c>
      <c r="B21" s="621" t="s">
        <v>861</v>
      </c>
      <c r="C21" s="622"/>
      <c r="D21" s="623"/>
      <c r="E21" s="85">
        <v>420</v>
      </c>
      <c r="F21" s="85"/>
      <c r="G21" s="586" t="s">
        <v>862</v>
      </c>
      <c r="H21" s="587"/>
      <c r="I21" s="587"/>
      <c r="J21" s="587"/>
      <c r="K21" s="587"/>
      <c r="L21" s="587"/>
      <c r="M21" s="588"/>
      <c r="N21" s="120"/>
      <c r="O21" s="612"/>
      <c r="P21" s="583" t="s">
        <v>866</v>
      </c>
      <c r="Q21" s="584"/>
      <c r="R21" s="585"/>
      <c r="S21" s="77">
        <v>330</v>
      </c>
      <c r="T21" s="77"/>
      <c r="U21" s="579" t="s">
        <v>867</v>
      </c>
      <c r="V21" s="580"/>
      <c r="W21" s="580"/>
      <c r="X21" s="580"/>
      <c r="Y21" s="580"/>
      <c r="Z21" s="580"/>
      <c r="AA21" s="581"/>
      <c r="AB21" s="120"/>
    </row>
    <row r="22" spans="1:28" ht="12.75" customHeight="1">
      <c r="A22" s="612"/>
      <c r="B22" s="583" t="s">
        <v>864</v>
      </c>
      <c r="C22" s="584"/>
      <c r="D22" s="585"/>
      <c r="E22" s="77">
        <v>280</v>
      </c>
      <c r="F22" s="77"/>
      <c r="G22" s="579" t="s">
        <v>865</v>
      </c>
      <c r="H22" s="580"/>
      <c r="I22" s="580"/>
      <c r="J22" s="580"/>
      <c r="K22" s="580"/>
      <c r="L22" s="580"/>
      <c r="M22" s="581"/>
      <c r="N22" s="120"/>
      <c r="O22" s="612"/>
      <c r="P22" s="583" t="s">
        <v>1916</v>
      </c>
      <c r="Q22" s="584"/>
      <c r="R22" s="585"/>
      <c r="S22" s="77">
        <v>260</v>
      </c>
      <c r="T22" s="88"/>
      <c r="U22" s="472" t="s">
        <v>1915</v>
      </c>
      <c r="V22" s="473"/>
      <c r="W22" s="473"/>
      <c r="X22" s="473"/>
      <c r="Y22" s="473"/>
      <c r="Z22" s="473"/>
      <c r="AA22" s="590"/>
      <c r="AB22" s="120"/>
    </row>
    <row r="23" spans="1:28" ht="12.75" customHeight="1">
      <c r="A23" s="612"/>
      <c r="B23" s="583" t="s">
        <v>868</v>
      </c>
      <c r="C23" s="584"/>
      <c r="D23" s="585"/>
      <c r="E23" s="77">
        <v>260</v>
      </c>
      <c r="F23" s="77"/>
      <c r="G23" s="579" t="s">
        <v>1073</v>
      </c>
      <c r="H23" s="580"/>
      <c r="I23" s="580"/>
      <c r="J23" s="580"/>
      <c r="K23" s="580"/>
      <c r="L23" s="580"/>
      <c r="M23" s="581"/>
      <c r="N23" s="120"/>
      <c r="O23" s="613"/>
      <c r="P23" s="582" t="s">
        <v>870</v>
      </c>
      <c r="Q23" s="476"/>
      <c r="R23" s="477"/>
      <c r="S23" s="86">
        <f>SUM(S15:S22)</f>
        <v>2540</v>
      </c>
      <c r="T23" s="86">
        <f>SUM(T15:T22)</f>
        <v>0</v>
      </c>
      <c r="U23" s="591"/>
      <c r="V23" s="592"/>
      <c r="W23" s="592"/>
      <c r="X23" s="592"/>
      <c r="Y23" s="592"/>
      <c r="Z23" s="592"/>
      <c r="AA23" s="593"/>
      <c r="AB23" s="120"/>
    </row>
    <row r="24" spans="1:28" ht="12.75" customHeight="1">
      <c r="A24" s="612"/>
      <c r="B24" s="583" t="s">
        <v>869</v>
      </c>
      <c r="C24" s="584"/>
      <c r="D24" s="585"/>
      <c r="E24" s="77">
        <v>310</v>
      </c>
      <c r="F24" s="77"/>
      <c r="G24" s="579" t="s">
        <v>1074</v>
      </c>
      <c r="H24" s="580"/>
      <c r="I24" s="580"/>
      <c r="J24" s="580"/>
      <c r="K24" s="580"/>
      <c r="L24" s="580"/>
      <c r="M24" s="581"/>
      <c r="N24" s="120"/>
      <c r="T24" s="27"/>
      <c r="U24" s="28"/>
      <c r="AB24" s="120"/>
    </row>
    <row r="25" spans="1:28" ht="12.75" customHeight="1">
      <c r="A25" s="612"/>
      <c r="B25" s="583" t="s">
        <v>871</v>
      </c>
      <c r="C25" s="584"/>
      <c r="D25" s="585"/>
      <c r="E25" s="77">
        <v>540</v>
      </c>
      <c r="F25" s="77"/>
      <c r="G25" s="579" t="s">
        <v>1075</v>
      </c>
      <c r="H25" s="580"/>
      <c r="I25" s="580"/>
      <c r="J25" s="580"/>
      <c r="K25" s="580"/>
      <c r="L25" s="580"/>
      <c r="M25" s="581"/>
      <c r="N25" s="120"/>
      <c r="O25" s="636" t="s">
        <v>34</v>
      </c>
      <c r="P25" s="637"/>
      <c r="Q25" s="637"/>
      <c r="R25" s="638"/>
      <c r="S25" s="104">
        <f>SUM(S23,S14,E61,E49,E39,E30,E20,E14)</f>
        <v>25770</v>
      </c>
      <c r="T25" s="108">
        <f>SUM(F14,F20,F30,F39,F49,F61,T14,T23)</f>
        <v>0</v>
      </c>
      <c r="U25" s="29"/>
      <c r="V25" s="29"/>
      <c r="W25" s="29"/>
      <c r="X25" s="29"/>
      <c r="Y25" s="29"/>
      <c r="Z25" s="29"/>
      <c r="AA25" s="29"/>
      <c r="AB25" s="120"/>
    </row>
    <row r="26" spans="1:28" ht="12.75" customHeight="1">
      <c r="A26" s="612"/>
      <c r="B26" s="583" t="s">
        <v>872</v>
      </c>
      <c r="C26" s="584"/>
      <c r="D26" s="585"/>
      <c r="E26" s="77">
        <v>350</v>
      </c>
      <c r="F26" s="77"/>
      <c r="G26" s="579" t="s">
        <v>1076</v>
      </c>
      <c r="H26" s="580"/>
      <c r="I26" s="580"/>
      <c r="J26" s="580"/>
      <c r="K26" s="580"/>
      <c r="L26" s="580"/>
      <c r="M26" s="581"/>
      <c r="N26" s="120"/>
      <c r="T26" s="30"/>
      <c r="U26" s="29"/>
      <c r="AB26" s="120"/>
    </row>
    <row r="27" spans="1:28" ht="12.75" customHeight="1">
      <c r="A27" s="612"/>
      <c r="B27" s="583" t="s">
        <v>873</v>
      </c>
      <c r="C27" s="584"/>
      <c r="D27" s="585"/>
      <c r="E27" s="77">
        <v>690</v>
      </c>
      <c r="F27" s="77"/>
      <c r="G27" s="579" t="s">
        <v>1077</v>
      </c>
      <c r="H27" s="580"/>
      <c r="I27" s="580"/>
      <c r="J27" s="580"/>
      <c r="K27" s="580"/>
      <c r="L27" s="580"/>
      <c r="M27" s="581"/>
      <c r="N27" s="120"/>
      <c r="T27" s="30"/>
      <c r="U27" s="29"/>
      <c r="AB27" s="120"/>
    </row>
    <row r="28" spans="1:28" ht="12.75" customHeight="1">
      <c r="A28" s="612"/>
      <c r="B28" s="583" t="s">
        <v>874</v>
      </c>
      <c r="C28" s="584"/>
      <c r="D28" s="585"/>
      <c r="E28" s="77">
        <v>470</v>
      </c>
      <c r="F28" s="77"/>
      <c r="G28" s="579" t="s">
        <v>1078</v>
      </c>
      <c r="H28" s="580"/>
      <c r="I28" s="580"/>
      <c r="J28" s="580"/>
      <c r="K28" s="580"/>
      <c r="L28" s="580"/>
      <c r="M28" s="581"/>
      <c r="N28" s="120"/>
      <c r="T28" s="30"/>
      <c r="U28" s="29"/>
      <c r="AB28" s="120"/>
    </row>
    <row r="29" spans="1:28" ht="12.75" customHeight="1">
      <c r="A29" s="612"/>
      <c r="B29" s="633"/>
      <c r="C29" s="634"/>
      <c r="D29" s="635"/>
      <c r="E29" s="78"/>
      <c r="F29" s="84"/>
      <c r="G29" s="472"/>
      <c r="H29" s="473"/>
      <c r="I29" s="473"/>
      <c r="J29" s="473"/>
      <c r="K29" s="473"/>
      <c r="L29" s="473"/>
      <c r="M29" s="590"/>
      <c r="N29" s="120"/>
      <c r="T29" s="30"/>
      <c r="U29" s="29"/>
      <c r="AB29" s="120"/>
    </row>
    <row r="30" spans="1:28" ht="12.75" customHeight="1">
      <c r="A30" s="613"/>
      <c r="B30" s="582" t="s">
        <v>32</v>
      </c>
      <c r="C30" s="476"/>
      <c r="D30" s="477"/>
      <c r="E30" s="86">
        <f>SUM(E21:E29)</f>
        <v>3320</v>
      </c>
      <c r="F30" s="86">
        <f>SUM(F21:F29)</f>
        <v>0</v>
      </c>
      <c r="G30" s="591"/>
      <c r="H30" s="592"/>
      <c r="I30" s="592"/>
      <c r="J30" s="592"/>
      <c r="K30" s="592"/>
      <c r="L30" s="592"/>
      <c r="M30" s="593"/>
      <c r="N30" s="120"/>
      <c r="T30" s="30"/>
      <c r="U30" s="29"/>
      <c r="AB30" s="120"/>
    </row>
    <row r="31" spans="1:28" ht="12.75" customHeight="1">
      <c r="A31" s="611" t="s">
        <v>35</v>
      </c>
      <c r="B31" s="621" t="s">
        <v>875</v>
      </c>
      <c r="C31" s="622"/>
      <c r="D31" s="623"/>
      <c r="E31" s="85">
        <v>540</v>
      </c>
      <c r="F31" s="85"/>
      <c r="G31" s="639" t="s">
        <v>1091</v>
      </c>
      <c r="H31" s="640"/>
      <c r="I31" s="640"/>
      <c r="J31" s="640"/>
      <c r="K31" s="640"/>
      <c r="L31" s="640"/>
      <c r="M31" s="641"/>
      <c r="N31" s="120"/>
      <c r="Q31" s="26"/>
      <c r="T31" s="30"/>
      <c r="U31" s="29"/>
      <c r="AB31" s="120"/>
    </row>
    <row r="32" spans="1:28" ht="12.75" customHeight="1">
      <c r="A32" s="612"/>
      <c r="B32" s="583" t="s">
        <v>876</v>
      </c>
      <c r="C32" s="584"/>
      <c r="D32" s="585"/>
      <c r="E32" s="77">
        <v>340</v>
      </c>
      <c r="F32" s="77"/>
      <c r="G32" s="579" t="s">
        <v>877</v>
      </c>
      <c r="H32" s="580"/>
      <c r="I32" s="580"/>
      <c r="J32" s="580"/>
      <c r="K32" s="580"/>
      <c r="L32" s="580"/>
      <c r="M32" s="581"/>
      <c r="N32" s="120"/>
      <c r="Q32" s="26"/>
      <c r="T32" s="30"/>
      <c r="U32" s="29"/>
      <c r="AB32" s="120"/>
    </row>
    <row r="33" spans="1:28" ht="12.75" customHeight="1">
      <c r="A33" s="612"/>
      <c r="B33" s="583" t="s">
        <v>878</v>
      </c>
      <c r="C33" s="584"/>
      <c r="D33" s="585"/>
      <c r="E33" s="77">
        <v>430</v>
      </c>
      <c r="F33" s="77"/>
      <c r="G33" s="579" t="s">
        <v>879</v>
      </c>
      <c r="H33" s="580"/>
      <c r="I33" s="580"/>
      <c r="J33" s="580"/>
      <c r="K33" s="580"/>
      <c r="L33" s="580"/>
      <c r="M33" s="581"/>
      <c r="N33" s="120"/>
      <c r="Q33" s="26"/>
      <c r="T33" s="30"/>
      <c r="U33" s="29"/>
      <c r="AB33" s="120"/>
    </row>
    <row r="34" spans="1:28" ht="12.75" customHeight="1">
      <c r="A34" s="612"/>
      <c r="B34" s="583" t="s">
        <v>880</v>
      </c>
      <c r="C34" s="584"/>
      <c r="D34" s="585"/>
      <c r="E34" s="77">
        <v>490</v>
      </c>
      <c r="F34" s="77"/>
      <c r="G34" s="579" t="s">
        <v>1092</v>
      </c>
      <c r="H34" s="580"/>
      <c r="I34" s="580"/>
      <c r="J34" s="580"/>
      <c r="K34" s="580"/>
      <c r="L34" s="580"/>
      <c r="M34" s="581"/>
      <c r="N34" s="120"/>
      <c r="Q34" s="26"/>
      <c r="T34" s="30"/>
      <c r="U34" s="29"/>
      <c r="AB34" s="120"/>
    </row>
    <row r="35" spans="1:28" ht="12.75" customHeight="1">
      <c r="A35" s="612"/>
      <c r="B35" s="583" t="s">
        <v>881</v>
      </c>
      <c r="C35" s="584"/>
      <c r="D35" s="585"/>
      <c r="E35" s="77">
        <v>510</v>
      </c>
      <c r="F35" s="77"/>
      <c r="G35" s="579" t="s">
        <v>1093</v>
      </c>
      <c r="H35" s="580"/>
      <c r="I35" s="580"/>
      <c r="J35" s="580"/>
      <c r="K35" s="580"/>
      <c r="L35" s="580"/>
      <c r="M35" s="581"/>
      <c r="N35" s="120"/>
      <c r="Q35" s="26"/>
      <c r="T35" s="30"/>
      <c r="U35" s="29"/>
      <c r="AB35" s="120"/>
    </row>
    <row r="36" spans="1:28" ht="12.75" customHeight="1">
      <c r="A36" s="612"/>
      <c r="B36" s="583" t="s">
        <v>882</v>
      </c>
      <c r="C36" s="584"/>
      <c r="D36" s="585"/>
      <c r="E36" s="77">
        <v>510</v>
      </c>
      <c r="F36" s="77"/>
      <c r="G36" s="579" t="s">
        <v>1094</v>
      </c>
      <c r="H36" s="580"/>
      <c r="I36" s="580"/>
      <c r="J36" s="580"/>
      <c r="K36" s="580"/>
      <c r="L36" s="580"/>
      <c r="M36" s="581"/>
      <c r="N36" s="120"/>
      <c r="Q36" s="26"/>
      <c r="T36" s="30"/>
      <c r="U36" s="29"/>
      <c r="AB36" s="120"/>
    </row>
    <row r="37" spans="1:28" ht="12.75" customHeight="1">
      <c r="A37" s="612"/>
      <c r="B37" s="583" t="s">
        <v>883</v>
      </c>
      <c r="C37" s="584"/>
      <c r="D37" s="585"/>
      <c r="E37" s="77">
        <v>300</v>
      </c>
      <c r="F37" s="77"/>
      <c r="G37" s="579" t="s">
        <v>1095</v>
      </c>
      <c r="H37" s="580"/>
      <c r="I37" s="580"/>
      <c r="J37" s="580"/>
      <c r="K37" s="580"/>
      <c r="L37" s="580"/>
      <c r="M37" s="581"/>
      <c r="N37" s="120"/>
      <c r="Q37" s="26"/>
      <c r="T37" s="30"/>
      <c r="U37" s="29"/>
      <c r="AB37" s="120"/>
    </row>
    <row r="38" spans="1:28" ht="12.75" customHeight="1">
      <c r="A38" s="612"/>
      <c r="B38" s="633"/>
      <c r="C38" s="634"/>
      <c r="D38" s="635"/>
      <c r="E38" s="78"/>
      <c r="F38" s="78"/>
      <c r="G38" s="472"/>
      <c r="H38" s="473"/>
      <c r="I38" s="473"/>
      <c r="J38" s="473"/>
      <c r="K38" s="473"/>
      <c r="L38" s="473"/>
      <c r="M38" s="590"/>
      <c r="N38" s="120"/>
      <c r="Q38" s="26"/>
      <c r="T38" s="30"/>
      <c r="U38" s="29"/>
      <c r="AB38" s="120"/>
    </row>
    <row r="39" spans="1:28" ht="12.75" customHeight="1">
      <c r="A39" s="613"/>
      <c r="B39" s="582" t="s">
        <v>32</v>
      </c>
      <c r="C39" s="476"/>
      <c r="D39" s="477"/>
      <c r="E39" s="86">
        <f>SUM(E31:E38)</f>
        <v>3120</v>
      </c>
      <c r="F39" s="86">
        <f>SUM(F31:F38)</f>
        <v>0</v>
      </c>
      <c r="G39" s="591"/>
      <c r="H39" s="592"/>
      <c r="I39" s="592"/>
      <c r="J39" s="592"/>
      <c r="K39" s="592"/>
      <c r="L39" s="592"/>
      <c r="M39" s="593"/>
      <c r="N39" s="120"/>
      <c r="Q39" s="26"/>
      <c r="T39" s="30"/>
      <c r="U39" s="29"/>
      <c r="AB39" s="120"/>
    </row>
    <row r="40" spans="1:28" ht="12.75" customHeight="1">
      <c r="A40" s="611" t="s">
        <v>36</v>
      </c>
      <c r="B40" s="621" t="s">
        <v>884</v>
      </c>
      <c r="C40" s="622"/>
      <c r="D40" s="623"/>
      <c r="E40" s="85">
        <v>1250</v>
      </c>
      <c r="F40" s="85"/>
      <c r="G40" s="586" t="s">
        <v>1096</v>
      </c>
      <c r="H40" s="587"/>
      <c r="I40" s="587"/>
      <c r="J40" s="587"/>
      <c r="K40" s="587"/>
      <c r="L40" s="587"/>
      <c r="M40" s="588"/>
      <c r="N40" s="120"/>
      <c r="Q40" s="26"/>
      <c r="T40" s="30"/>
      <c r="U40" s="29"/>
      <c r="AB40" s="120"/>
    </row>
    <row r="41" spans="1:28" ht="12.75" customHeight="1">
      <c r="A41" s="612"/>
      <c r="B41" s="583" t="s">
        <v>885</v>
      </c>
      <c r="C41" s="584"/>
      <c r="D41" s="585"/>
      <c r="E41" s="77">
        <v>500</v>
      </c>
      <c r="F41" s="77"/>
      <c r="G41" s="579" t="s">
        <v>886</v>
      </c>
      <c r="H41" s="580"/>
      <c r="I41" s="580"/>
      <c r="J41" s="580"/>
      <c r="K41" s="580"/>
      <c r="L41" s="580"/>
      <c r="M41" s="581"/>
      <c r="N41" s="120"/>
      <c r="Q41" s="26"/>
      <c r="T41" s="30"/>
      <c r="U41" s="29"/>
      <c r="AB41" s="120"/>
    </row>
    <row r="42" spans="1:28" ht="12.75" customHeight="1">
      <c r="A42" s="612"/>
      <c r="B42" s="583" t="s">
        <v>887</v>
      </c>
      <c r="C42" s="584"/>
      <c r="D42" s="585"/>
      <c r="E42" s="77">
        <v>720</v>
      </c>
      <c r="F42" s="77"/>
      <c r="G42" s="579" t="s">
        <v>888</v>
      </c>
      <c r="H42" s="580"/>
      <c r="I42" s="580"/>
      <c r="J42" s="580"/>
      <c r="K42" s="580"/>
      <c r="L42" s="580"/>
      <c r="M42" s="581"/>
      <c r="N42" s="120"/>
      <c r="Q42" s="26"/>
      <c r="T42" s="30"/>
      <c r="U42" s="29"/>
      <c r="AB42" s="120"/>
    </row>
    <row r="43" spans="1:28" ht="12.75" customHeight="1">
      <c r="A43" s="612"/>
      <c r="B43" s="583" t="s">
        <v>889</v>
      </c>
      <c r="C43" s="584"/>
      <c r="D43" s="585"/>
      <c r="E43" s="77">
        <v>420</v>
      </c>
      <c r="F43" s="77"/>
      <c r="G43" s="579" t="s">
        <v>890</v>
      </c>
      <c r="H43" s="580"/>
      <c r="I43" s="580"/>
      <c r="J43" s="580"/>
      <c r="K43" s="580"/>
      <c r="L43" s="580"/>
      <c r="M43" s="581"/>
      <c r="N43" s="120"/>
      <c r="Q43" s="26"/>
      <c r="T43" s="30"/>
      <c r="U43" s="29"/>
      <c r="AB43" s="120"/>
    </row>
    <row r="44" spans="1:28" ht="12.75" customHeight="1">
      <c r="A44" s="612"/>
      <c r="B44" s="583" t="s">
        <v>891</v>
      </c>
      <c r="C44" s="584"/>
      <c r="D44" s="585"/>
      <c r="E44" s="77">
        <v>880</v>
      </c>
      <c r="F44" s="77"/>
      <c r="G44" s="579" t="s">
        <v>1097</v>
      </c>
      <c r="H44" s="580"/>
      <c r="I44" s="580"/>
      <c r="J44" s="580"/>
      <c r="K44" s="580"/>
      <c r="L44" s="580"/>
      <c r="M44" s="581"/>
      <c r="N44" s="120"/>
      <c r="Q44" s="26"/>
      <c r="T44" s="30"/>
      <c r="U44" s="29"/>
      <c r="AB44" s="120"/>
    </row>
    <row r="45" spans="1:28" ht="12.75" customHeight="1">
      <c r="A45" s="612"/>
      <c r="B45" s="583" t="s">
        <v>892</v>
      </c>
      <c r="C45" s="584"/>
      <c r="D45" s="585"/>
      <c r="E45" s="77">
        <v>480</v>
      </c>
      <c r="F45" s="77"/>
      <c r="G45" s="579" t="s">
        <v>1288</v>
      </c>
      <c r="H45" s="580"/>
      <c r="I45" s="580"/>
      <c r="J45" s="580"/>
      <c r="K45" s="580"/>
      <c r="L45" s="580"/>
      <c r="M45" s="581"/>
      <c r="N45" s="120"/>
      <c r="Q45" s="26"/>
      <c r="T45" s="30"/>
      <c r="U45" s="29"/>
      <c r="AB45" s="120"/>
    </row>
    <row r="46" spans="1:28" ht="12.75" customHeight="1">
      <c r="A46" s="612"/>
      <c r="B46" s="583" t="s">
        <v>1289</v>
      </c>
      <c r="C46" s="584"/>
      <c r="D46" s="585"/>
      <c r="E46" s="77">
        <v>470</v>
      </c>
      <c r="F46" s="77"/>
      <c r="G46" s="579" t="s">
        <v>1098</v>
      </c>
      <c r="H46" s="580"/>
      <c r="I46" s="580"/>
      <c r="J46" s="580"/>
      <c r="K46" s="580"/>
      <c r="L46" s="580"/>
      <c r="M46" s="581"/>
      <c r="N46" s="120"/>
      <c r="Q46" s="26"/>
      <c r="T46" s="30"/>
      <c r="U46" s="29"/>
      <c r="AB46" s="120"/>
    </row>
    <row r="47" spans="1:28" ht="12.75" customHeight="1">
      <c r="A47" s="612"/>
      <c r="B47" s="583" t="s">
        <v>1290</v>
      </c>
      <c r="C47" s="584"/>
      <c r="D47" s="585"/>
      <c r="E47" s="77">
        <v>350</v>
      </c>
      <c r="F47" s="77"/>
      <c r="G47" s="579" t="s">
        <v>1291</v>
      </c>
      <c r="H47" s="580"/>
      <c r="I47" s="580"/>
      <c r="J47" s="580"/>
      <c r="K47" s="580"/>
      <c r="L47" s="580"/>
      <c r="M47" s="581"/>
      <c r="N47" s="120"/>
      <c r="Q47" s="26"/>
      <c r="T47" s="30"/>
      <c r="U47" s="29"/>
      <c r="AB47" s="120"/>
    </row>
    <row r="48" spans="1:28" ht="12.75" customHeight="1">
      <c r="A48" s="612"/>
      <c r="B48" s="633"/>
      <c r="C48" s="634"/>
      <c r="D48" s="635"/>
      <c r="E48" s="78"/>
      <c r="F48" s="78"/>
      <c r="G48" s="472"/>
      <c r="H48" s="473"/>
      <c r="I48" s="473"/>
      <c r="J48" s="473"/>
      <c r="K48" s="473"/>
      <c r="L48" s="473"/>
      <c r="M48" s="590"/>
      <c r="N48" s="120"/>
      <c r="Q48" s="26"/>
      <c r="T48" s="30"/>
      <c r="U48" s="29"/>
      <c r="AB48" s="120"/>
    </row>
    <row r="49" spans="1:28" ht="12.75" customHeight="1">
      <c r="A49" s="613"/>
      <c r="B49" s="582" t="s">
        <v>32</v>
      </c>
      <c r="C49" s="476"/>
      <c r="D49" s="477"/>
      <c r="E49" s="86">
        <f>SUM(E40:E48)</f>
        <v>5070</v>
      </c>
      <c r="F49" s="86">
        <f>SUM(F40:F48)</f>
        <v>0</v>
      </c>
      <c r="G49" s="591"/>
      <c r="H49" s="592"/>
      <c r="I49" s="592"/>
      <c r="J49" s="592"/>
      <c r="K49" s="592"/>
      <c r="L49" s="592"/>
      <c r="M49" s="593"/>
      <c r="N49" s="120"/>
      <c r="Q49" s="26"/>
      <c r="T49" s="30"/>
      <c r="U49" s="29"/>
      <c r="AB49" s="120"/>
    </row>
    <row r="50" spans="1:28" ht="12.75" customHeight="1">
      <c r="A50" s="642" t="s">
        <v>1671</v>
      </c>
      <c r="B50" s="621" t="s">
        <v>1292</v>
      </c>
      <c r="C50" s="622"/>
      <c r="D50" s="623"/>
      <c r="E50" s="85">
        <v>530</v>
      </c>
      <c r="F50" s="85"/>
      <c r="G50" s="586" t="s">
        <v>1099</v>
      </c>
      <c r="H50" s="587"/>
      <c r="I50" s="587"/>
      <c r="J50" s="587"/>
      <c r="K50" s="587"/>
      <c r="L50" s="587"/>
      <c r="M50" s="588"/>
      <c r="N50" s="120"/>
      <c r="Q50" s="26"/>
      <c r="T50" s="30"/>
      <c r="U50" s="29"/>
      <c r="AB50" s="120"/>
    </row>
    <row r="51" spans="1:28" ht="12.75" customHeight="1">
      <c r="A51" s="643"/>
      <c r="B51" s="583" t="s">
        <v>1293</v>
      </c>
      <c r="C51" s="584"/>
      <c r="D51" s="585"/>
      <c r="E51" s="77">
        <v>400</v>
      </c>
      <c r="F51" s="77"/>
      <c r="G51" s="579" t="s">
        <v>1100</v>
      </c>
      <c r="H51" s="580"/>
      <c r="I51" s="580"/>
      <c r="J51" s="580"/>
      <c r="K51" s="580"/>
      <c r="L51" s="580"/>
      <c r="M51" s="581"/>
      <c r="N51" s="120"/>
      <c r="T51" s="30"/>
      <c r="U51" s="29"/>
      <c r="AB51" s="120"/>
    </row>
    <row r="52" spans="1:28" ht="12.75" customHeight="1">
      <c r="A52" s="643"/>
      <c r="B52" s="583" t="s">
        <v>1294</v>
      </c>
      <c r="C52" s="584"/>
      <c r="D52" s="585"/>
      <c r="E52" s="77">
        <v>330</v>
      </c>
      <c r="F52" s="77"/>
      <c r="G52" s="579" t="s">
        <v>1101</v>
      </c>
      <c r="H52" s="580"/>
      <c r="I52" s="580"/>
      <c r="J52" s="580"/>
      <c r="K52" s="580"/>
      <c r="L52" s="580"/>
      <c r="M52" s="581"/>
      <c r="N52" s="120"/>
      <c r="T52" s="30"/>
      <c r="U52" s="29"/>
      <c r="AB52" s="120"/>
    </row>
    <row r="53" spans="1:28" ht="12.75" customHeight="1">
      <c r="A53" s="643"/>
      <c r="B53" s="583" t="s">
        <v>1295</v>
      </c>
      <c r="C53" s="584"/>
      <c r="D53" s="585"/>
      <c r="E53" s="77">
        <v>570</v>
      </c>
      <c r="F53" s="77"/>
      <c r="G53" s="579" t="s">
        <v>1102</v>
      </c>
      <c r="H53" s="580"/>
      <c r="I53" s="580"/>
      <c r="J53" s="580"/>
      <c r="K53" s="580"/>
      <c r="L53" s="580"/>
      <c r="M53" s="581"/>
      <c r="N53" s="120"/>
      <c r="T53" s="30"/>
      <c r="U53" s="29"/>
      <c r="AB53" s="120"/>
    </row>
    <row r="54" spans="1:28" ht="12.75" customHeight="1">
      <c r="A54" s="643"/>
      <c r="B54" s="583" t="s">
        <v>1296</v>
      </c>
      <c r="C54" s="584"/>
      <c r="D54" s="585"/>
      <c r="E54" s="77">
        <v>630</v>
      </c>
      <c r="F54" s="77"/>
      <c r="G54" s="579" t="s">
        <v>1297</v>
      </c>
      <c r="H54" s="580"/>
      <c r="I54" s="580"/>
      <c r="J54" s="580"/>
      <c r="K54" s="580"/>
      <c r="L54" s="580"/>
      <c r="M54" s="581"/>
      <c r="N54" s="120"/>
      <c r="T54" s="31"/>
      <c r="U54" s="31"/>
      <c r="AB54" s="120"/>
    </row>
    <row r="55" spans="1:28" ht="12.75" customHeight="1">
      <c r="A55" s="643"/>
      <c r="B55" s="583" t="s">
        <v>1298</v>
      </c>
      <c r="C55" s="584"/>
      <c r="D55" s="585"/>
      <c r="E55" s="77">
        <v>290</v>
      </c>
      <c r="F55" s="77"/>
      <c r="G55" s="579" t="s">
        <v>1103</v>
      </c>
      <c r="H55" s="580"/>
      <c r="I55" s="580"/>
      <c r="J55" s="580"/>
      <c r="K55" s="580"/>
      <c r="L55" s="580"/>
      <c r="M55" s="581"/>
      <c r="N55" s="120"/>
      <c r="T55" s="32"/>
      <c r="U55" s="32"/>
      <c r="AB55" s="120"/>
    </row>
    <row r="56" spans="1:28" ht="12.75" customHeight="1">
      <c r="A56" s="643"/>
      <c r="B56" s="583" t="s">
        <v>1299</v>
      </c>
      <c r="C56" s="584"/>
      <c r="D56" s="585"/>
      <c r="E56" s="77">
        <v>280</v>
      </c>
      <c r="F56" s="77"/>
      <c r="G56" s="579" t="s">
        <v>1104</v>
      </c>
      <c r="H56" s="580"/>
      <c r="I56" s="580"/>
      <c r="J56" s="580"/>
      <c r="K56" s="580"/>
      <c r="L56" s="580"/>
      <c r="M56" s="581"/>
      <c r="N56" s="120"/>
      <c r="AB56" s="120"/>
    </row>
    <row r="57" spans="1:28" ht="12.75" customHeight="1">
      <c r="A57" s="643"/>
      <c r="B57" s="583" t="s">
        <v>1300</v>
      </c>
      <c r="C57" s="584"/>
      <c r="D57" s="585"/>
      <c r="E57" s="77">
        <v>420</v>
      </c>
      <c r="F57" s="77"/>
      <c r="G57" s="579" t="s">
        <v>1301</v>
      </c>
      <c r="H57" s="580"/>
      <c r="I57" s="580"/>
      <c r="J57" s="580"/>
      <c r="K57" s="580"/>
      <c r="L57" s="580"/>
      <c r="M57" s="581"/>
      <c r="N57" s="120"/>
      <c r="AB57" s="120"/>
    </row>
    <row r="58" spans="1:30" s="10" customFormat="1" ht="12.75" customHeight="1">
      <c r="A58" s="643"/>
      <c r="B58" s="583" t="s">
        <v>1302</v>
      </c>
      <c r="C58" s="584"/>
      <c r="D58" s="585"/>
      <c r="E58" s="77">
        <v>350</v>
      </c>
      <c r="F58" s="77"/>
      <c r="G58" s="579" t="s">
        <v>1303</v>
      </c>
      <c r="H58" s="580"/>
      <c r="I58" s="580"/>
      <c r="J58" s="580"/>
      <c r="K58" s="580"/>
      <c r="L58" s="580"/>
      <c r="M58" s="581"/>
      <c r="N58" s="12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20"/>
      <c r="AC58" s="3"/>
      <c r="AD58" s="3"/>
    </row>
    <row r="59" spans="1:30" ht="12.75" customHeight="1">
      <c r="A59" s="643"/>
      <c r="B59" s="583" t="s">
        <v>1304</v>
      </c>
      <c r="C59" s="584"/>
      <c r="D59" s="585"/>
      <c r="E59" s="77">
        <v>260</v>
      </c>
      <c r="F59" s="77"/>
      <c r="G59" s="579" t="s">
        <v>1105</v>
      </c>
      <c r="H59" s="580"/>
      <c r="I59" s="580"/>
      <c r="J59" s="580"/>
      <c r="K59" s="580"/>
      <c r="L59" s="580"/>
      <c r="M59" s="581"/>
      <c r="N59" s="12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20"/>
      <c r="AC59" s="10"/>
      <c r="AD59" s="10"/>
    </row>
    <row r="60" spans="1:28" ht="12.75" customHeight="1">
      <c r="A60" s="643"/>
      <c r="B60" s="633"/>
      <c r="C60" s="634"/>
      <c r="D60" s="635"/>
      <c r="E60" s="78"/>
      <c r="F60" s="84"/>
      <c r="G60" s="472"/>
      <c r="H60" s="473"/>
      <c r="I60" s="473"/>
      <c r="J60" s="473"/>
      <c r="K60" s="473"/>
      <c r="L60" s="473"/>
      <c r="M60" s="590"/>
      <c r="N60" s="18"/>
      <c r="AB60" s="120"/>
    </row>
    <row r="61" spans="1:28" ht="12.75" customHeight="1">
      <c r="A61" s="644"/>
      <c r="B61" s="582" t="s">
        <v>32</v>
      </c>
      <c r="C61" s="476"/>
      <c r="D61" s="477"/>
      <c r="E61" s="86">
        <f>SUM(E50:E60)</f>
        <v>4060</v>
      </c>
      <c r="F61" s="86">
        <f>SUM(F50:F60)</f>
        <v>0</v>
      </c>
      <c r="G61" s="645"/>
      <c r="H61" s="646"/>
      <c r="I61" s="646"/>
      <c r="J61" s="646"/>
      <c r="K61" s="646"/>
      <c r="L61" s="646"/>
      <c r="M61" s="64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120"/>
    </row>
    <row r="62" spans="1:28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20"/>
    </row>
    <row r="63" spans="1:28" ht="12.7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20"/>
    </row>
    <row r="64" spans="1:28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20"/>
    </row>
    <row r="65" spans="1:28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20"/>
    </row>
    <row r="66" spans="1:28" ht="12.75" customHeight="1">
      <c r="A66" s="574" t="s">
        <v>945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120"/>
    </row>
    <row r="67" ht="12.75" customHeight="1">
      <c r="AB67" s="120"/>
    </row>
    <row r="68" ht="12.75" customHeight="1">
      <c r="AB68" s="120"/>
    </row>
    <row r="69" ht="12.75" customHeight="1">
      <c r="AB69" s="120"/>
    </row>
    <row r="70" ht="12.75" customHeight="1">
      <c r="AB70" s="120"/>
    </row>
    <row r="71" ht="12.75" customHeight="1">
      <c r="AB71" s="120"/>
    </row>
    <row r="72" ht="12.75" customHeight="1">
      <c r="AB72" s="120"/>
    </row>
  </sheetData>
  <sheetProtection/>
  <mergeCells count="173"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  <mergeCell ref="G51:M51"/>
    <mergeCell ref="G56:M56"/>
    <mergeCell ref="G55:M55"/>
    <mergeCell ref="G53:M53"/>
    <mergeCell ref="G52:M52"/>
    <mergeCell ref="G48:M48"/>
    <mergeCell ref="G49:M4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B48:D48"/>
    <mergeCell ref="B59:D59"/>
    <mergeCell ref="B55:D55"/>
    <mergeCell ref="B57:D57"/>
    <mergeCell ref="B56:D56"/>
    <mergeCell ref="B54:D54"/>
    <mergeCell ref="B51:D51"/>
    <mergeCell ref="G43:M43"/>
    <mergeCell ref="G42:M42"/>
    <mergeCell ref="G38:M38"/>
    <mergeCell ref="G40:M40"/>
    <mergeCell ref="G41:M41"/>
    <mergeCell ref="G39:M39"/>
    <mergeCell ref="A31:A39"/>
    <mergeCell ref="B31:D31"/>
    <mergeCell ref="B32:D32"/>
    <mergeCell ref="B33:D33"/>
    <mergeCell ref="B34:D34"/>
    <mergeCell ref="B39:D39"/>
    <mergeCell ref="B38:D38"/>
    <mergeCell ref="B36:D36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G29:M29"/>
    <mergeCell ref="G27:M27"/>
    <mergeCell ref="G28:M28"/>
    <mergeCell ref="P23:R23"/>
    <mergeCell ref="O25:R25"/>
    <mergeCell ref="G24:M24"/>
    <mergeCell ref="G26:M26"/>
    <mergeCell ref="G25:M25"/>
    <mergeCell ref="P22:R22"/>
    <mergeCell ref="G21:M21"/>
    <mergeCell ref="O15:O23"/>
    <mergeCell ref="U20:AA20"/>
    <mergeCell ref="U23:AA23"/>
    <mergeCell ref="U22:AA22"/>
    <mergeCell ref="P20:R20"/>
    <mergeCell ref="P21:R21"/>
    <mergeCell ref="G20:M20"/>
    <mergeCell ref="P18:R18"/>
    <mergeCell ref="U15:AA15"/>
    <mergeCell ref="G19:M19"/>
    <mergeCell ref="P16:R16"/>
    <mergeCell ref="G17:M17"/>
    <mergeCell ref="P15:R15"/>
    <mergeCell ref="G16:M16"/>
    <mergeCell ref="P17:R17"/>
    <mergeCell ref="G18:M18"/>
    <mergeCell ref="P19:R19"/>
    <mergeCell ref="B7:D7"/>
    <mergeCell ref="B5:D5"/>
    <mergeCell ref="B10:D10"/>
    <mergeCell ref="B9:D9"/>
    <mergeCell ref="B21:D21"/>
    <mergeCell ref="B18:D18"/>
    <mergeCell ref="B19:D19"/>
    <mergeCell ref="B16:D16"/>
    <mergeCell ref="B12:D12"/>
    <mergeCell ref="B13:D13"/>
    <mergeCell ref="B14:D14"/>
    <mergeCell ref="B11:D11"/>
    <mergeCell ref="G22:M22"/>
    <mergeCell ref="G23:M23"/>
    <mergeCell ref="U7:AA7"/>
    <mergeCell ref="G10:M10"/>
    <mergeCell ref="U8:AA8"/>
    <mergeCell ref="U10:AA10"/>
    <mergeCell ref="G11:M11"/>
    <mergeCell ref="O6:O14"/>
    <mergeCell ref="K2:M2"/>
    <mergeCell ref="U2:AA2"/>
    <mergeCell ref="X4:Z4"/>
    <mergeCell ref="U4:V4"/>
    <mergeCell ref="U6:AA6"/>
    <mergeCell ref="U3:Z3"/>
    <mergeCell ref="G5:M5"/>
    <mergeCell ref="P5:R5"/>
    <mergeCell ref="U9:AA9"/>
    <mergeCell ref="U5:AA5"/>
    <mergeCell ref="D2:E2"/>
    <mergeCell ref="P2:Q2"/>
    <mergeCell ref="G8:M8"/>
    <mergeCell ref="G9:M9"/>
    <mergeCell ref="F2:G2"/>
    <mergeCell ref="P6:R6"/>
    <mergeCell ref="G6:M6"/>
    <mergeCell ref="B6:D6"/>
    <mergeCell ref="B17:D17"/>
    <mergeCell ref="A1:C1"/>
    <mergeCell ref="A2:C2"/>
    <mergeCell ref="G7:M7"/>
    <mergeCell ref="A3:C3"/>
    <mergeCell ref="D3:S3"/>
    <mergeCell ref="A4:S4"/>
    <mergeCell ref="H2:I2"/>
    <mergeCell ref="A6:A14"/>
    <mergeCell ref="B8:D8"/>
    <mergeCell ref="P12:R12"/>
    <mergeCell ref="U18:AA18"/>
    <mergeCell ref="G15:M15"/>
    <mergeCell ref="P13:R13"/>
    <mergeCell ref="P14:R14"/>
    <mergeCell ref="G13:M13"/>
    <mergeCell ref="U14:AA14"/>
    <mergeCell ref="U13:AA13"/>
    <mergeCell ref="G14:M14"/>
    <mergeCell ref="G12:M12"/>
    <mergeCell ref="A66:AA66"/>
    <mergeCell ref="D1:W1"/>
    <mergeCell ref="X1:AA1"/>
    <mergeCell ref="U19:AA19"/>
    <mergeCell ref="U16:AA16"/>
    <mergeCell ref="U17:AA17"/>
    <mergeCell ref="B20:D20"/>
    <mergeCell ref="U11:AA11"/>
    <mergeCell ref="U21:AA21"/>
    <mergeCell ref="U12:AA12"/>
  </mergeCells>
  <conditionalFormatting sqref="F6:F13 T6:T25 F15:F61">
    <cfRule type="cellIs" priority="2" dxfId="18" operator="greaterThan" stopIfTrue="1">
      <formula>E6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597" t="s">
        <v>1305</v>
      </c>
      <c r="B1" s="598"/>
      <c r="C1" s="598"/>
      <c r="D1" s="648" t="s">
        <v>37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1308</v>
      </c>
      <c r="X4" s="694">
        <f>SUM(T62)</f>
        <v>0</v>
      </c>
      <c r="Y4" s="592"/>
      <c r="Z4" s="592"/>
      <c r="AA4" s="3" t="s">
        <v>1309</v>
      </c>
    </row>
    <row r="5" spans="1:27" ht="12.75" customHeight="1">
      <c r="A5" s="20"/>
      <c r="B5" s="631" t="s">
        <v>1310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21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38</v>
      </c>
      <c r="B6" s="621" t="s">
        <v>1311</v>
      </c>
      <c r="C6" s="622"/>
      <c r="D6" s="623"/>
      <c r="E6" s="85">
        <v>480</v>
      </c>
      <c r="F6" s="85"/>
      <c r="G6" s="639" t="s">
        <v>1312</v>
      </c>
      <c r="H6" s="640"/>
      <c r="I6" s="640"/>
      <c r="J6" s="640"/>
      <c r="K6" s="640"/>
      <c r="L6" s="640"/>
      <c r="M6" s="641"/>
      <c r="N6" s="120"/>
      <c r="O6" s="611" t="s">
        <v>39</v>
      </c>
      <c r="P6" s="621" t="s">
        <v>1313</v>
      </c>
      <c r="Q6" s="622"/>
      <c r="R6" s="623"/>
      <c r="S6" s="161">
        <v>600</v>
      </c>
      <c r="T6" s="161"/>
      <c r="U6" s="586" t="s">
        <v>40</v>
      </c>
      <c r="V6" s="587"/>
      <c r="W6" s="587"/>
      <c r="X6" s="587"/>
      <c r="Y6" s="587"/>
      <c r="Z6" s="587"/>
      <c r="AA6" s="588"/>
    </row>
    <row r="7" spans="1:27" ht="12.75" customHeight="1">
      <c r="A7" s="612"/>
      <c r="B7" s="583" t="s">
        <v>1314</v>
      </c>
      <c r="C7" s="584"/>
      <c r="D7" s="585"/>
      <c r="E7" s="77">
        <v>690</v>
      </c>
      <c r="F7" s="77"/>
      <c r="G7" s="579" t="s">
        <v>1315</v>
      </c>
      <c r="H7" s="580"/>
      <c r="I7" s="580"/>
      <c r="J7" s="580"/>
      <c r="K7" s="580"/>
      <c r="L7" s="580"/>
      <c r="M7" s="581"/>
      <c r="N7" s="120"/>
      <c r="O7" s="612"/>
      <c r="P7" s="583" t="s">
        <v>1316</v>
      </c>
      <c r="Q7" s="584"/>
      <c r="R7" s="585"/>
      <c r="S7" s="77">
        <v>490</v>
      </c>
      <c r="T7" s="77"/>
      <c r="U7" s="579" t="s">
        <v>41</v>
      </c>
      <c r="V7" s="580"/>
      <c r="W7" s="580"/>
      <c r="X7" s="580"/>
      <c r="Y7" s="580"/>
      <c r="Z7" s="580"/>
      <c r="AA7" s="581"/>
    </row>
    <row r="8" spans="1:27" ht="12.75" customHeight="1">
      <c r="A8" s="612"/>
      <c r="B8" s="583" t="s">
        <v>1317</v>
      </c>
      <c r="C8" s="584"/>
      <c r="D8" s="585"/>
      <c r="E8" s="77">
        <v>270</v>
      </c>
      <c r="F8" s="77"/>
      <c r="G8" s="579" t="s">
        <v>42</v>
      </c>
      <c r="H8" s="580"/>
      <c r="I8" s="580"/>
      <c r="J8" s="580"/>
      <c r="K8" s="580"/>
      <c r="L8" s="580"/>
      <c r="M8" s="581"/>
      <c r="N8" s="120"/>
      <c r="O8" s="612"/>
      <c r="P8" s="583" t="s">
        <v>1318</v>
      </c>
      <c r="Q8" s="584"/>
      <c r="R8" s="585"/>
      <c r="S8" s="77">
        <v>220</v>
      </c>
      <c r="T8" s="77"/>
      <c r="U8" s="579" t="s">
        <v>43</v>
      </c>
      <c r="V8" s="580"/>
      <c r="W8" s="580"/>
      <c r="X8" s="580"/>
      <c r="Y8" s="580"/>
      <c r="Z8" s="580"/>
      <c r="AA8" s="581"/>
    </row>
    <row r="9" spans="1:27" ht="12.75" customHeight="1">
      <c r="A9" s="612"/>
      <c r="B9" s="583" t="s">
        <v>1319</v>
      </c>
      <c r="C9" s="584"/>
      <c r="D9" s="585"/>
      <c r="E9" s="77">
        <v>530</v>
      </c>
      <c r="F9" s="77"/>
      <c r="G9" s="579" t="s">
        <v>44</v>
      </c>
      <c r="H9" s="580"/>
      <c r="I9" s="580"/>
      <c r="J9" s="580"/>
      <c r="K9" s="580"/>
      <c r="L9" s="580"/>
      <c r="M9" s="581"/>
      <c r="N9" s="120"/>
      <c r="O9" s="612"/>
      <c r="P9" s="583" t="s">
        <v>45</v>
      </c>
      <c r="Q9" s="584"/>
      <c r="R9" s="585"/>
      <c r="S9" s="77">
        <v>330</v>
      </c>
      <c r="T9" s="77"/>
      <c r="U9" s="579" t="s">
        <v>46</v>
      </c>
      <c r="V9" s="580"/>
      <c r="W9" s="580"/>
      <c r="X9" s="580"/>
      <c r="Y9" s="580"/>
      <c r="Z9" s="580"/>
      <c r="AA9" s="581"/>
    </row>
    <row r="10" spans="1:27" ht="12.75" customHeight="1">
      <c r="A10" s="612"/>
      <c r="B10" s="583" t="s">
        <v>47</v>
      </c>
      <c r="C10" s="584"/>
      <c r="D10" s="585"/>
      <c r="E10" s="77">
        <v>580</v>
      </c>
      <c r="F10" s="77"/>
      <c r="G10" s="579" t="s">
        <v>48</v>
      </c>
      <c r="H10" s="580"/>
      <c r="I10" s="580"/>
      <c r="J10" s="580"/>
      <c r="K10" s="580"/>
      <c r="L10" s="580"/>
      <c r="M10" s="581"/>
      <c r="N10" s="120"/>
      <c r="O10" s="612"/>
      <c r="P10" s="583" t="s">
        <v>49</v>
      </c>
      <c r="Q10" s="584"/>
      <c r="R10" s="585"/>
      <c r="S10" s="77">
        <v>590</v>
      </c>
      <c r="T10" s="77"/>
      <c r="U10" s="579" t="s">
        <v>50</v>
      </c>
      <c r="V10" s="580"/>
      <c r="W10" s="580"/>
      <c r="X10" s="580"/>
      <c r="Y10" s="580"/>
      <c r="Z10" s="580"/>
      <c r="AA10" s="581"/>
    </row>
    <row r="11" spans="1:27" ht="12.75" customHeight="1">
      <c r="A11" s="612"/>
      <c r="B11" s="583" t="s">
        <v>51</v>
      </c>
      <c r="C11" s="584"/>
      <c r="D11" s="585"/>
      <c r="E11" s="77">
        <v>800</v>
      </c>
      <c r="F11" s="77"/>
      <c r="G11" s="579" t="s">
        <v>52</v>
      </c>
      <c r="H11" s="580"/>
      <c r="I11" s="580"/>
      <c r="J11" s="580"/>
      <c r="K11" s="580"/>
      <c r="L11" s="580"/>
      <c r="M11" s="581"/>
      <c r="N11" s="120"/>
      <c r="O11" s="612"/>
      <c r="P11" s="583" t="s">
        <v>53</v>
      </c>
      <c r="Q11" s="584"/>
      <c r="R11" s="585"/>
      <c r="S11" s="77">
        <v>400</v>
      </c>
      <c r="T11" s="77"/>
      <c r="U11" s="579" t="s">
        <v>962</v>
      </c>
      <c r="V11" s="580"/>
      <c r="W11" s="580"/>
      <c r="X11" s="580"/>
      <c r="Y11" s="580"/>
      <c r="Z11" s="580"/>
      <c r="AA11" s="581"/>
    </row>
    <row r="12" spans="1:27" ht="12.75" customHeight="1">
      <c r="A12" s="612"/>
      <c r="B12" s="583" t="s">
        <v>54</v>
      </c>
      <c r="C12" s="584"/>
      <c r="D12" s="585"/>
      <c r="E12" s="77">
        <v>480</v>
      </c>
      <c r="F12" s="77"/>
      <c r="G12" s="579" t="s">
        <v>55</v>
      </c>
      <c r="H12" s="580"/>
      <c r="I12" s="580"/>
      <c r="J12" s="580"/>
      <c r="K12" s="580"/>
      <c r="L12" s="580"/>
      <c r="M12" s="581"/>
      <c r="N12" s="120"/>
      <c r="O12" s="612"/>
      <c r="P12" s="583" t="s">
        <v>56</v>
      </c>
      <c r="Q12" s="584"/>
      <c r="R12" s="585"/>
      <c r="S12" s="77">
        <v>500</v>
      </c>
      <c r="T12" s="77"/>
      <c r="U12" s="579" t="s">
        <v>57</v>
      </c>
      <c r="V12" s="580"/>
      <c r="W12" s="580"/>
      <c r="X12" s="580"/>
      <c r="Y12" s="580"/>
      <c r="Z12" s="580"/>
      <c r="AA12" s="581"/>
    </row>
    <row r="13" spans="1:27" ht="12.75" customHeight="1">
      <c r="A13" s="612"/>
      <c r="B13" s="583" t="s">
        <v>1320</v>
      </c>
      <c r="C13" s="584"/>
      <c r="D13" s="585"/>
      <c r="E13" s="77">
        <v>260</v>
      </c>
      <c r="F13" s="77"/>
      <c r="G13" s="579" t="s">
        <v>58</v>
      </c>
      <c r="H13" s="580"/>
      <c r="I13" s="580"/>
      <c r="J13" s="580"/>
      <c r="K13" s="580"/>
      <c r="L13" s="580"/>
      <c r="M13" s="581"/>
      <c r="N13" s="120"/>
      <c r="O13" s="612"/>
      <c r="P13" s="583" t="s">
        <v>59</v>
      </c>
      <c r="Q13" s="584"/>
      <c r="R13" s="585"/>
      <c r="S13" s="77">
        <v>540</v>
      </c>
      <c r="T13" s="77"/>
      <c r="U13" s="579" t="s">
        <v>961</v>
      </c>
      <c r="V13" s="580"/>
      <c r="W13" s="580"/>
      <c r="X13" s="580"/>
      <c r="Y13" s="580"/>
      <c r="Z13" s="580"/>
      <c r="AA13" s="581"/>
    </row>
    <row r="14" spans="1:27" ht="12.75" customHeight="1">
      <c r="A14" s="612"/>
      <c r="B14" s="22" t="s">
        <v>1321</v>
      </c>
      <c r="C14" s="23"/>
      <c r="D14" s="24"/>
      <c r="E14" s="77">
        <v>490</v>
      </c>
      <c r="F14" s="77"/>
      <c r="G14" s="579" t="s">
        <v>60</v>
      </c>
      <c r="H14" s="580"/>
      <c r="I14" s="580"/>
      <c r="J14" s="580"/>
      <c r="K14" s="580"/>
      <c r="L14" s="580"/>
      <c r="M14" s="581"/>
      <c r="N14" s="120"/>
      <c r="O14" s="612"/>
      <c r="P14" s="583"/>
      <c r="Q14" s="584"/>
      <c r="R14" s="585"/>
      <c r="S14" s="81"/>
      <c r="T14" s="81"/>
      <c r="U14" s="579"/>
      <c r="V14" s="580"/>
      <c r="W14" s="580"/>
      <c r="X14" s="580"/>
      <c r="Y14" s="580"/>
      <c r="Z14" s="580"/>
      <c r="AA14" s="581"/>
    </row>
    <row r="15" spans="1:27" ht="12.75" customHeight="1">
      <c r="A15" s="612"/>
      <c r="B15" s="672" t="s">
        <v>61</v>
      </c>
      <c r="C15" s="673"/>
      <c r="D15" s="674"/>
      <c r="E15" s="77">
        <v>630</v>
      </c>
      <c r="F15" s="77"/>
      <c r="G15" s="676" t="s">
        <v>62</v>
      </c>
      <c r="H15" s="677"/>
      <c r="I15" s="677"/>
      <c r="J15" s="677"/>
      <c r="K15" s="677"/>
      <c r="L15" s="677"/>
      <c r="M15" s="678"/>
      <c r="N15" s="120"/>
      <c r="O15" s="612"/>
      <c r="P15" s="583"/>
      <c r="Q15" s="584"/>
      <c r="R15" s="585"/>
      <c r="S15" s="82"/>
      <c r="T15" s="82"/>
      <c r="U15" s="472" t="s">
        <v>1322</v>
      </c>
      <c r="V15" s="473"/>
      <c r="W15" s="473"/>
      <c r="X15" s="473"/>
      <c r="Y15" s="473"/>
      <c r="Z15" s="473"/>
      <c r="AA15" s="590"/>
    </row>
    <row r="16" spans="1:27" ht="12.75" customHeight="1">
      <c r="A16" s="612"/>
      <c r="B16" s="675"/>
      <c r="C16" s="473"/>
      <c r="D16" s="473"/>
      <c r="E16" s="79"/>
      <c r="F16" s="88"/>
      <c r="G16" s="473"/>
      <c r="H16" s="473"/>
      <c r="I16" s="473"/>
      <c r="J16" s="473"/>
      <c r="K16" s="473"/>
      <c r="L16" s="473"/>
      <c r="M16" s="590"/>
      <c r="N16" s="120"/>
      <c r="O16" s="613"/>
      <c r="P16" s="582" t="s">
        <v>32</v>
      </c>
      <c r="Q16" s="476"/>
      <c r="R16" s="477"/>
      <c r="S16" s="86">
        <f>SUM(S6:S15)</f>
        <v>3670</v>
      </c>
      <c r="T16" s="86">
        <f>SUM(T6:T15)</f>
        <v>0</v>
      </c>
      <c r="U16" s="591"/>
      <c r="V16" s="592"/>
      <c r="W16" s="592"/>
      <c r="X16" s="592"/>
      <c r="Y16" s="592"/>
      <c r="Z16" s="592"/>
      <c r="AA16" s="593"/>
    </row>
    <row r="17" spans="1:27" ht="12.75" customHeight="1">
      <c r="A17" s="613"/>
      <c r="B17" s="582" t="s">
        <v>849</v>
      </c>
      <c r="C17" s="476"/>
      <c r="D17" s="477"/>
      <c r="E17" s="86">
        <f>SUM(E6:E16)</f>
        <v>5210</v>
      </c>
      <c r="F17" s="86">
        <f>SUM(F6:F16)</f>
        <v>0</v>
      </c>
      <c r="G17" s="594"/>
      <c r="H17" s="595"/>
      <c r="I17" s="595"/>
      <c r="J17" s="595"/>
      <c r="K17" s="595"/>
      <c r="L17" s="595"/>
      <c r="M17" s="596"/>
      <c r="N17" s="120"/>
      <c r="O17" s="611" t="s">
        <v>63</v>
      </c>
      <c r="P17" s="583" t="s">
        <v>1323</v>
      </c>
      <c r="Q17" s="584"/>
      <c r="R17" s="585"/>
      <c r="S17" s="85">
        <v>800</v>
      </c>
      <c r="T17" s="85"/>
      <c r="U17" s="586" t="s">
        <v>64</v>
      </c>
      <c r="V17" s="587"/>
      <c r="W17" s="587"/>
      <c r="X17" s="587"/>
      <c r="Y17" s="587"/>
      <c r="Z17" s="587"/>
      <c r="AA17" s="588"/>
    </row>
    <row r="18" spans="1:27" ht="12.75" customHeight="1">
      <c r="A18" s="611" t="s">
        <v>65</v>
      </c>
      <c r="B18" s="583" t="s">
        <v>1324</v>
      </c>
      <c r="C18" s="584"/>
      <c r="D18" s="585"/>
      <c r="E18" s="85">
        <v>280</v>
      </c>
      <c r="F18" s="85"/>
      <c r="G18" s="679" t="s">
        <v>1325</v>
      </c>
      <c r="H18" s="680"/>
      <c r="I18" s="680"/>
      <c r="J18" s="680"/>
      <c r="K18" s="680"/>
      <c r="L18" s="680"/>
      <c r="M18" s="681"/>
      <c r="N18" s="120"/>
      <c r="O18" s="612"/>
      <c r="P18" s="583" t="s">
        <v>66</v>
      </c>
      <c r="Q18" s="584"/>
      <c r="R18" s="585"/>
      <c r="S18" s="77">
        <v>780</v>
      </c>
      <c r="T18" s="77"/>
      <c r="U18" s="579" t="s">
        <v>67</v>
      </c>
      <c r="V18" s="580"/>
      <c r="W18" s="580"/>
      <c r="X18" s="580"/>
      <c r="Y18" s="580"/>
      <c r="Z18" s="580"/>
      <c r="AA18" s="581"/>
    </row>
    <row r="19" spans="1:27" ht="12.75" customHeight="1">
      <c r="A19" s="612"/>
      <c r="B19" s="583" t="s">
        <v>68</v>
      </c>
      <c r="C19" s="584"/>
      <c r="D19" s="585"/>
      <c r="E19" s="77">
        <v>230</v>
      </c>
      <c r="F19" s="77"/>
      <c r="G19" s="652" t="s">
        <v>1326</v>
      </c>
      <c r="H19" s="653"/>
      <c r="I19" s="653"/>
      <c r="J19" s="653"/>
      <c r="K19" s="653"/>
      <c r="L19" s="653"/>
      <c r="M19" s="654"/>
      <c r="N19" s="120"/>
      <c r="O19" s="612"/>
      <c r="P19" s="583" t="s">
        <v>69</v>
      </c>
      <c r="Q19" s="584"/>
      <c r="R19" s="585"/>
      <c r="S19" s="77">
        <v>450</v>
      </c>
      <c r="T19" s="77"/>
      <c r="U19" s="579" t="s">
        <v>70</v>
      </c>
      <c r="V19" s="580"/>
      <c r="W19" s="580"/>
      <c r="X19" s="580"/>
      <c r="Y19" s="580"/>
      <c r="Z19" s="580"/>
      <c r="AA19" s="581"/>
    </row>
    <row r="20" spans="1:27" ht="12.75" customHeight="1">
      <c r="A20" s="612"/>
      <c r="B20" s="583" t="s">
        <v>71</v>
      </c>
      <c r="C20" s="584"/>
      <c r="D20" s="585"/>
      <c r="E20" s="77">
        <v>320</v>
      </c>
      <c r="F20" s="77"/>
      <c r="G20" s="652" t="s">
        <v>1327</v>
      </c>
      <c r="H20" s="653"/>
      <c r="I20" s="653"/>
      <c r="J20" s="653"/>
      <c r="K20" s="653"/>
      <c r="L20" s="653"/>
      <c r="M20" s="654"/>
      <c r="N20" s="120"/>
      <c r="O20" s="612"/>
      <c r="P20" s="583" t="s">
        <v>72</v>
      </c>
      <c r="Q20" s="584"/>
      <c r="R20" s="585"/>
      <c r="S20" s="77">
        <v>280</v>
      </c>
      <c r="T20" s="77"/>
      <c r="U20" s="579" t="s">
        <v>73</v>
      </c>
      <c r="V20" s="580"/>
      <c r="W20" s="580"/>
      <c r="X20" s="580"/>
      <c r="Y20" s="580"/>
      <c r="Z20" s="580"/>
      <c r="AA20" s="581"/>
    </row>
    <row r="21" spans="1:27" ht="12.75" customHeight="1">
      <c r="A21" s="612"/>
      <c r="B21" s="583" t="s">
        <v>74</v>
      </c>
      <c r="C21" s="584"/>
      <c r="D21" s="585"/>
      <c r="E21" s="77">
        <v>420</v>
      </c>
      <c r="F21" s="77"/>
      <c r="G21" s="652" t="s">
        <v>1328</v>
      </c>
      <c r="H21" s="653"/>
      <c r="I21" s="653"/>
      <c r="J21" s="653"/>
      <c r="K21" s="653"/>
      <c r="L21" s="653"/>
      <c r="M21" s="654"/>
      <c r="N21" s="120"/>
      <c r="O21" s="612"/>
      <c r="P21" s="583" t="s">
        <v>75</v>
      </c>
      <c r="Q21" s="584"/>
      <c r="R21" s="585"/>
      <c r="S21" s="77">
        <v>270</v>
      </c>
      <c r="T21" s="77"/>
      <c r="U21" s="579" t="s">
        <v>76</v>
      </c>
      <c r="V21" s="580"/>
      <c r="W21" s="580"/>
      <c r="X21" s="580"/>
      <c r="Y21" s="580"/>
      <c r="Z21" s="580"/>
      <c r="AA21" s="581"/>
    </row>
    <row r="22" spans="1:27" ht="12.75" customHeight="1">
      <c r="A22" s="612"/>
      <c r="B22" s="583" t="s">
        <v>77</v>
      </c>
      <c r="C22" s="584"/>
      <c r="D22" s="585"/>
      <c r="E22" s="77">
        <v>300</v>
      </c>
      <c r="F22" s="77"/>
      <c r="G22" s="652" t="s">
        <v>1329</v>
      </c>
      <c r="H22" s="653"/>
      <c r="I22" s="653"/>
      <c r="J22" s="653"/>
      <c r="K22" s="653"/>
      <c r="L22" s="653"/>
      <c r="M22" s="654"/>
      <c r="N22" s="120"/>
      <c r="O22" s="612"/>
      <c r="P22" s="583" t="s">
        <v>78</v>
      </c>
      <c r="Q22" s="584"/>
      <c r="R22" s="585"/>
      <c r="S22" s="77">
        <v>610</v>
      </c>
      <c r="T22" s="77"/>
      <c r="U22" s="579" t="s">
        <v>79</v>
      </c>
      <c r="V22" s="580"/>
      <c r="W22" s="580"/>
      <c r="X22" s="580"/>
      <c r="Y22" s="580"/>
      <c r="Z22" s="580"/>
      <c r="AA22" s="581"/>
    </row>
    <row r="23" spans="1:27" ht="12.75" customHeight="1">
      <c r="A23" s="612"/>
      <c r="B23" s="583" t="s">
        <v>80</v>
      </c>
      <c r="C23" s="584"/>
      <c r="D23" s="585"/>
      <c r="E23" s="77">
        <v>830</v>
      </c>
      <c r="F23" s="77"/>
      <c r="G23" s="652" t="s">
        <v>81</v>
      </c>
      <c r="H23" s="653"/>
      <c r="I23" s="653"/>
      <c r="J23" s="653"/>
      <c r="K23" s="653"/>
      <c r="L23" s="653"/>
      <c r="M23" s="654"/>
      <c r="N23" s="120"/>
      <c r="O23" s="612"/>
      <c r="P23" s="583" t="s">
        <v>82</v>
      </c>
      <c r="Q23" s="584"/>
      <c r="R23" s="585"/>
      <c r="S23" s="77">
        <v>720</v>
      </c>
      <c r="T23" s="77"/>
      <c r="U23" s="579" t="s">
        <v>83</v>
      </c>
      <c r="V23" s="580"/>
      <c r="W23" s="580"/>
      <c r="X23" s="580"/>
      <c r="Y23" s="580"/>
      <c r="Z23" s="580"/>
      <c r="AA23" s="581"/>
    </row>
    <row r="24" spans="1:27" ht="12.75" customHeight="1">
      <c r="A24" s="612"/>
      <c r="B24" s="583" t="s">
        <v>84</v>
      </c>
      <c r="C24" s="584"/>
      <c r="D24" s="585"/>
      <c r="E24" s="77">
        <v>570</v>
      </c>
      <c r="F24" s="77"/>
      <c r="G24" s="652" t="s">
        <v>1330</v>
      </c>
      <c r="H24" s="653"/>
      <c r="I24" s="653"/>
      <c r="J24" s="653"/>
      <c r="K24" s="653"/>
      <c r="L24" s="653"/>
      <c r="M24" s="654"/>
      <c r="N24" s="120"/>
      <c r="O24" s="612"/>
      <c r="P24" s="583" t="s">
        <v>85</v>
      </c>
      <c r="Q24" s="584"/>
      <c r="R24" s="585"/>
      <c r="S24" s="77">
        <v>430</v>
      </c>
      <c r="T24" s="77"/>
      <c r="U24" s="579" t="s">
        <v>86</v>
      </c>
      <c r="V24" s="580"/>
      <c r="W24" s="580"/>
      <c r="X24" s="580"/>
      <c r="Y24" s="580"/>
      <c r="Z24" s="580"/>
      <c r="AA24" s="581"/>
    </row>
    <row r="25" spans="1:27" ht="12.75" customHeight="1">
      <c r="A25" s="612"/>
      <c r="B25" s="583" t="s">
        <v>87</v>
      </c>
      <c r="C25" s="584"/>
      <c r="D25" s="585"/>
      <c r="E25" s="77">
        <v>570</v>
      </c>
      <c r="F25" s="77"/>
      <c r="G25" s="652" t="s">
        <v>1331</v>
      </c>
      <c r="H25" s="653"/>
      <c r="I25" s="653"/>
      <c r="J25" s="653"/>
      <c r="K25" s="653"/>
      <c r="L25" s="653"/>
      <c r="M25" s="654"/>
      <c r="N25" s="120"/>
      <c r="O25" s="612"/>
      <c r="P25" s="583" t="s">
        <v>88</v>
      </c>
      <c r="Q25" s="584"/>
      <c r="R25" s="585"/>
      <c r="S25" s="77">
        <v>550</v>
      </c>
      <c r="T25" s="77"/>
      <c r="U25" s="579" t="s">
        <v>89</v>
      </c>
      <c r="V25" s="580"/>
      <c r="W25" s="580"/>
      <c r="X25" s="580"/>
      <c r="Y25" s="580"/>
      <c r="Z25" s="580"/>
      <c r="AA25" s="581"/>
    </row>
    <row r="26" spans="1:27" ht="12.75" customHeight="1">
      <c r="A26" s="612"/>
      <c r="B26" s="583" t="s">
        <v>90</v>
      </c>
      <c r="C26" s="584"/>
      <c r="D26" s="585"/>
      <c r="E26" s="77">
        <v>350</v>
      </c>
      <c r="F26" s="77"/>
      <c r="G26" s="652" t="s">
        <v>1332</v>
      </c>
      <c r="H26" s="653"/>
      <c r="I26" s="653"/>
      <c r="J26" s="653"/>
      <c r="K26" s="653"/>
      <c r="L26" s="653"/>
      <c r="M26" s="654"/>
      <c r="N26" s="120"/>
      <c r="O26" s="612"/>
      <c r="P26" s="583"/>
      <c r="Q26" s="584"/>
      <c r="R26" s="585"/>
      <c r="S26" s="78"/>
      <c r="T26" s="78"/>
      <c r="U26" s="472"/>
      <c r="V26" s="473"/>
      <c r="W26" s="473"/>
      <c r="X26" s="473"/>
      <c r="Y26" s="473"/>
      <c r="Z26" s="473"/>
      <c r="AA26" s="590"/>
    </row>
    <row r="27" spans="1:27" ht="12.75" customHeight="1">
      <c r="A27" s="612"/>
      <c r="B27" s="583" t="s">
        <v>91</v>
      </c>
      <c r="C27" s="584"/>
      <c r="D27" s="585"/>
      <c r="E27" s="77">
        <v>500</v>
      </c>
      <c r="F27" s="77"/>
      <c r="G27" s="688" t="s">
        <v>92</v>
      </c>
      <c r="H27" s="689"/>
      <c r="I27" s="689"/>
      <c r="J27" s="689"/>
      <c r="K27" s="689"/>
      <c r="L27" s="689"/>
      <c r="M27" s="690"/>
      <c r="N27" s="120"/>
      <c r="O27" s="613"/>
      <c r="P27" s="582" t="s">
        <v>32</v>
      </c>
      <c r="Q27" s="476"/>
      <c r="R27" s="477"/>
      <c r="S27" s="86">
        <f>SUM(S17:S26)</f>
        <v>4890</v>
      </c>
      <c r="T27" s="86">
        <f>SUM(T17:T26)</f>
        <v>0</v>
      </c>
      <c r="U27" s="591"/>
      <c r="V27" s="592"/>
      <c r="W27" s="592"/>
      <c r="X27" s="592"/>
      <c r="Y27" s="592"/>
      <c r="Z27" s="592"/>
      <c r="AA27" s="593"/>
    </row>
    <row r="28" spans="1:27" ht="12.75" customHeight="1">
      <c r="A28" s="612"/>
      <c r="B28" s="583"/>
      <c r="C28" s="584"/>
      <c r="D28" s="585"/>
      <c r="E28" s="82"/>
      <c r="F28" s="88"/>
      <c r="G28" s="661" t="s">
        <v>1333</v>
      </c>
      <c r="H28" s="662"/>
      <c r="I28" s="662"/>
      <c r="J28" s="662"/>
      <c r="K28" s="662"/>
      <c r="L28" s="662"/>
      <c r="M28" s="663"/>
      <c r="N28" s="120"/>
      <c r="O28" s="611" t="s">
        <v>93</v>
      </c>
      <c r="P28" s="583" t="s">
        <v>1334</v>
      </c>
      <c r="Q28" s="584"/>
      <c r="R28" s="585"/>
      <c r="S28" s="85">
        <v>300</v>
      </c>
      <c r="T28" s="85"/>
      <c r="U28" s="586" t="s">
        <v>94</v>
      </c>
      <c r="V28" s="587"/>
      <c r="W28" s="587"/>
      <c r="X28" s="587"/>
      <c r="Y28" s="587"/>
      <c r="Z28" s="587"/>
      <c r="AA28" s="588"/>
    </row>
    <row r="29" spans="1:27" ht="12.75" customHeight="1">
      <c r="A29" s="613"/>
      <c r="B29" s="582" t="s">
        <v>32</v>
      </c>
      <c r="C29" s="476"/>
      <c r="D29" s="477"/>
      <c r="E29" s="86">
        <f>SUM(E18:E28)</f>
        <v>4370</v>
      </c>
      <c r="F29" s="86">
        <f>SUM(F18:F28)</f>
        <v>0</v>
      </c>
      <c r="G29" s="691"/>
      <c r="H29" s="692"/>
      <c r="I29" s="692"/>
      <c r="J29" s="692"/>
      <c r="K29" s="692"/>
      <c r="L29" s="692"/>
      <c r="M29" s="693"/>
      <c r="N29" s="120"/>
      <c r="O29" s="612"/>
      <c r="P29" s="583" t="s">
        <v>1335</v>
      </c>
      <c r="Q29" s="584"/>
      <c r="R29" s="585"/>
      <c r="S29" s="77">
        <v>240</v>
      </c>
      <c r="T29" s="77"/>
      <c r="U29" s="579" t="s">
        <v>95</v>
      </c>
      <c r="V29" s="580"/>
      <c r="W29" s="580"/>
      <c r="X29" s="580"/>
      <c r="Y29" s="580"/>
      <c r="Z29" s="580"/>
      <c r="AA29" s="581"/>
    </row>
    <row r="30" spans="1:27" ht="12.75" customHeight="1">
      <c r="A30" s="611" t="s">
        <v>96</v>
      </c>
      <c r="B30" s="583" t="s">
        <v>1336</v>
      </c>
      <c r="C30" s="584"/>
      <c r="D30" s="585"/>
      <c r="E30" s="85">
        <v>360</v>
      </c>
      <c r="F30" s="85"/>
      <c r="G30" s="664" t="s">
        <v>1337</v>
      </c>
      <c r="H30" s="665"/>
      <c r="I30" s="665"/>
      <c r="J30" s="665"/>
      <c r="K30" s="665"/>
      <c r="L30" s="665"/>
      <c r="M30" s="666"/>
      <c r="N30" s="120"/>
      <c r="O30" s="612"/>
      <c r="P30" s="583" t="s">
        <v>97</v>
      </c>
      <c r="Q30" s="584"/>
      <c r="R30" s="585"/>
      <c r="S30" s="77">
        <v>350</v>
      </c>
      <c r="T30" s="77"/>
      <c r="U30" s="579" t="s">
        <v>98</v>
      </c>
      <c r="V30" s="580"/>
      <c r="W30" s="580"/>
      <c r="X30" s="580"/>
      <c r="Y30" s="580"/>
      <c r="Z30" s="580"/>
      <c r="AA30" s="581"/>
    </row>
    <row r="31" spans="1:27" ht="12.75" customHeight="1">
      <c r="A31" s="612"/>
      <c r="B31" s="583" t="s">
        <v>1338</v>
      </c>
      <c r="C31" s="584"/>
      <c r="D31" s="585"/>
      <c r="E31" s="77">
        <v>260</v>
      </c>
      <c r="F31" s="77"/>
      <c r="G31" s="652" t="s">
        <v>1339</v>
      </c>
      <c r="H31" s="653"/>
      <c r="I31" s="653"/>
      <c r="J31" s="653"/>
      <c r="K31" s="653"/>
      <c r="L31" s="653"/>
      <c r="M31" s="654"/>
      <c r="N31" s="120"/>
      <c r="O31" s="612"/>
      <c r="P31" s="583" t="s">
        <v>99</v>
      </c>
      <c r="Q31" s="584"/>
      <c r="R31" s="585"/>
      <c r="S31" s="77">
        <v>300</v>
      </c>
      <c r="T31" s="77"/>
      <c r="U31" s="579" t="s">
        <v>100</v>
      </c>
      <c r="V31" s="580"/>
      <c r="W31" s="580"/>
      <c r="X31" s="580"/>
      <c r="Y31" s="580"/>
      <c r="Z31" s="580"/>
      <c r="AA31" s="581"/>
    </row>
    <row r="32" spans="1:27" ht="12.75" customHeight="1">
      <c r="A32" s="612"/>
      <c r="B32" s="583" t="s">
        <v>101</v>
      </c>
      <c r="C32" s="584"/>
      <c r="D32" s="585"/>
      <c r="E32" s="77">
        <v>360</v>
      </c>
      <c r="F32" s="77"/>
      <c r="G32" s="652" t="s">
        <v>1340</v>
      </c>
      <c r="H32" s="653"/>
      <c r="I32" s="653"/>
      <c r="J32" s="653"/>
      <c r="K32" s="653"/>
      <c r="L32" s="653"/>
      <c r="M32" s="654"/>
      <c r="N32" s="120"/>
      <c r="O32" s="612"/>
      <c r="P32" s="583" t="s">
        <v>102</v>
      </c>
      <c r="Q32" s="584"/>
      <c r="R32" s="585"/>
      <c r="S32" s="77">
        <v>460</v>
      </c>
      <c r="T32" s="77"/>
      <c r="U32" s="579" t="s">
        <v>103</v>
      </c>
      <c r="V32" s="580"/>
      <c r="W32" s="580"/>
      <c r="X32" s="580"/>
      <c r="Y32" s="580"/>
      <c r="Z32" s="580"/>
      <c r="AA32" s="581"/>
    </row>
    <row r="33" spans="1:27" ht="12.75" customHeight="1">
      <c r="A33" s="612"/>
      <c r="B33" s="583" t="s">
        <v>104</v>
      </c>
      <c r="C33" s="584"/>
      <c r="D33" s="585"/>
      <c r="E33" s="77">
        <v>280</v>
      </c>
      <c r="F33" s="77"/>
      <c r="G33" s="652" t="s">
        <v>1341</v>
      </c>
      <c r="H33" s="653"/>
      <c r="I33" s="653"/>
      <c r="J33" s="653"/>
      <c r="K33" s="653"/>
      <c r="L33" s="653"/>
      <c r="M33" s="654"/>
      <c r="N33" s="120"/>
      <c r="O33" s="612"/>
      <c r="P33" s="583" t="s">
        <v>934</v>
      </c>
      <c r="Q33" s="584"/>
      <c r="R33" s="585"/>
      <c r="S33" s="77">
        <v>650</v>
      </c>
      <c r="T33" s="77"/>
      <c r="U33" s="579" t="s">
        <v>939</v>
      </c>
      <c r="V33" s="580"/>
      <c r="W33" s="580"/>
      <c r="X33" s="580"/>
      <c r="Y33" s="580"/>
      <c r="Z33" s="580"/>
      <c r="AA33" s="581"/>
    </row>
    <row r="34" spans="1:27" ht="12.75" customHeight="1">
      <c r="A34" s="612"/>
      <c r="B34" s="583" t="s">
        <v>105</v>
      </c>
      <c r="C34" s="584"/>
      <c r="D34" s="585"/>
      <c r="E34" s="77">
        <v>500</v>
      </c>
      <c r="F34" s="77"/>
      <c r="G34" s="652" t="s">
        <v>1342</v>
      </c>
      <c r="H34" s="653"/>
      <c r="I34" s="653"/>
      <c r="J34" s="653"/>
      <c r="K34" s="653"/>
      <c r="L34" s="653"/>
      <c r="M34" s="654"/>
      <c r="N34" s="120"/>
      <c r="O34" s="612"/>
      <c r="P34" s="583" t="s">
        <v>936</v>
      </c>
      <c r="Q34" s="584"/>
      <c r="R34" s="585"/>
      <c r="S34" s="77">
        <v>430</v>
      </c>
      <c r="T34" s="77"/>
      <c r="U34" s="579" t="s">
        <v>940</v>
      </c>
      <c r="V34" s="580"/>
      <c r="W34" s="580"/>
      <c r="X34" s="580"/>
      <c r="Y34" s="580"/>
      <c r="Z34" s="580"/>
      <c r="AA34" s="581"/>
    </row>
    <row r="35" spans="1:27" ht="12.75" customHeight="1">
      <c r="A35" s="612"/>
      <c r="B35" s="583" t="s">
        <v>107</v>
      </c>
      <c r="C35" s="584"/>
      <c r="D35" s="585"/>
      <c r="E35" s="77">
        <v>540</v>
      </c>
      <c r="F35" s="77"/>
      <c r="G35" s="652" t="s">
        <v>1343</v>
      </c>
      <c r="H35" s="653"/>
      <c r="I35" s="653"/>
      <c r="J35" s="653"/>
      <c r="K35" s="653"/>
      <c r="L35" s="653"/>
      <c r="M35" s="654"/>
      <c r="N35" s="120"/>
      <c r="O35" s="612"/>
      <c r="P35" s="583" t="s">
        <v>935</v>
      </c>
      <c r="Q35" s="584"/>
      <c r="R35" s="585"/>
      <c r="S35" s="77">
        <v>510</v>
      </c>
      <c r="T35" s="77"/>
      <c r="U35" s="579" t="s">
        <v>941</v>
      </c>
      <c r="V35" s="580"/>
      <c r="W35" s="580"/>
      <c r="X35" s="580"/>
      <c r="Y35" s="580"/>
      <c r="Z35" s="580"/>
      <c r="AA35" s="581"/>
    </row>
    <row r="36" spans="1:27" ht="12.75" customHeight="1">
      <c r="A36" s="612"/>
      <c r="B36" s="583" t="s">
        <v>109</v>
      </c>
      <c r="C36" s="584"/>
      <c r="D36" s="585"/>
      <c r="E36" s="77">
        <v>620</v>
      </c>
      <c r="F36" s="77"/>
      <c r="G36" s="652" t="s">
        <v>1344</v>
      </c>
      <c r="H36" s="653"/>
      <c r="I36" s="653"/>
      <c r="J36" s="653"/>
      <c r="K36" s="653"/>
      <c r="L36" s="653"/>
      <c r="M36" s="654"/>
      <c r="N36" s="120"/>
      <c r="O36" s="612"/>
      <c r="P36" s="583" t="s">
        <v>937</v>
      </c>
      <c r="Q36" s="584"/>
      <c r="R36" s="585"/>
      <c r="S36" s="77">
        <v>650</v>
      </c>
      <c r="T36" s="77"/>
      <c r="U36" s="579" t="s">
        <v>106</v>
      </c>
      <c r="V36" s="580"/>
      <c r="W36" s="580"/>
      <c r="X36" s="580"/>
      <c r="Y36" s="580"/>
      <c r="Z36" s="580"/>
      <c r="AA36" s="581"/>
    </row>
    <row r="37" spans="1:27" ht="12.75" customHeight="1">
      <c r="A37" s="612"/>
      <c r="B37" s="22" t="s">
        <v>110</v>
      </c>
      <c r="C37" s="23"/>
      <c r="D37" s="24"/>
      <c r="E37" s="77">
        <v>140</v>
      </c>
      <c r="F37" s="77"/>
      <c r="G37" s="685" t="s">
        <v>111</v>
      </c>
      <c r="H37" s="686"/>
      <c r="I37" s="686"/>
      <c r="J37" s="686"/>
      <c r="K37" s="686"/>
      <c r="L37" s="686"/>
      <c r="M37" s="687"/>
      <c r="N37" s="120"/>
      <c r="O37" s="612"/>
      <c r="P37" s="583" t="s">
        <v>938</v>
      </c>
      <c r="Q37" s="584"/>
      <c r="R37" s="585"/>
      <c r="S37" s="77">
        <v>370</v>
      </c>
      <c r="T37" s="77"/>
      <c r="U37" s="698" t="s">
        <v>108</v>
      </c>
      <c r="V37" s="699"/>
      <c r="W37" s="699"/>
      <c r="X37" s="699"/>
      <c r="Y37" s="699"/>
      <c r="Z37" s="699"/>
      <c r="AA37" s="700"/>
    </row>
    <row r="38" spans="1:27" ht="12.75" customHeight="1">
      <c r="A38" s="612"/>
      <c r="B38" s="22" t="s">
        <v>112</v>
      </c>
      <c r="C38" s="23"/>
      <c r="D38" s="24"/>
      <c r="E38" s="77">
        <v>630</v>
      </c>
      <c r="F38" s="77"/>
      <c r="G38" s="685" t="s">
        <v>113</v>
      </c>
      <c r="H38" s="686"/>
      <c r="I38" s="686"/>
      <c r="J38" s="686"/>
      <c r="K38" s="686"/>
      <c r="L38" s="686"/>
      <c r="M38" s="687"/>
      <c r="N38" s="120"/>
      <c r="O38" s="612"/>
      <c r="P38" s="583" t="s">
        <v>1345</v>
      </c>
      <c r="Q38" s="584"/>
      <c r="R38" s="585"/>
      <c r="S38" s="77">
        <v>400</v>
      </c>
      <c r="T38" s="77"/>
      <c r="U38" s="698" t="s">
        <v>1346</v>
      </c>
      <c r="V38" s="699"/>
      <c r="W38" s="699"/>
      <c r="X38" s="699"/>
      <c r="Y38" s="699"/>
      <c r="Z38" s="699"/>
      <c r="AA38" s="700"/>
    </row>
    <row r="39" spans="1:27" ht="12.75" customHeight="1">
      <c r="A39" s="612"/>
      <c r="B39" s="583" t="s">
        <v>114</v>
      </c>
      <c r="C39" s="584"/>
      <c r="D39" s="585"/>
      <c r="E39" s="77">
        <v>700</v>
      </c>
      <c r="F39" s="77"/>
      <c r="G39" s="652" t="s">
        <v>1347</v>
      </c>
      <c r="H39" s="653"/>
      <c r="I39" s="653"/>
      <c r="J39" s="653"/>
      <c r="K39" s="653"/>
      <c r="L39" s="653"/>
      <c r="M39" s="654"/>
      <c r="N39" s="120"/>
      <c r="O39" s="612"/>
      <c r="P39" s="583"/>
      <c r="Q39" s="584"/>
      <c r="R39" s="585"/>
      <c r="S39" s="78"/>
      <c r="T39" s="78"/>
      <c r="U39" s="472"/>
      <c r="V39" s="473"/>
      <c r="W39" s="473"/>
      <c r="X39" s="473"/>
      <c r="Y39" s="473"/>
      <c r="Z39" s="473"/>
      <c r="AA39" s="590"/>
    </row>
    <row r="40" spans="1:27" ht="12.75" customHeight="1">
      <c r="A40" s="612"/>
      <c r="B40" s="583" t="s">
        <v>1349</v>
      </c>
      <c r="C40" s="584"/>
      <c r="D40" s="585"/>
      <c r="E40" s="77">
        <v>1310</v>
      </c>
      <c r="F40" s="77"/>
      <c r="G40" s="652" t="s">
        <v>1350</v>
      </c>
      <c r="H40" s="653"/>
      <c r="I40" s="653"/>
      <c r="J40" s="653"/>
      <c r="K40" s="653"/>
      <c r="L40" s="653"/>
      <c r="M40" s="654"/>
      <c r="N40" s="120"/>
      <c r="O40" s="613"/>
      <c r="P40" s="582" t="s">
        <v>32</v>
      </c>
      <c r="Q40" s="476"/>
      <c r="R40" s="660"/>
      <c r="S40" s="86">
        <f>SUM(S28:S39)</f>
        <v>4660</v>
      </c>
      <c r="T40" s="86">
        <f>SUM(T28:T39)</f>
        <v>0</v>
      </c>
      <c r="U40" s="670"/>
      <c r="V40" s="670"/>
      <c r="W40" s="670"/>
      <c r="X40" s="670"/>
      <c r="Y40" s="670"/>
      <c r="Z40" s="670"/>
      <c r="AA40" s="671"/>
    </row>
    <row r="41" spans="1:27" ht="12.75" customHeight="1">
      <c r="A41" s="612"/>
      <c r="B41" s="583"/>
      <c r="C41" s="584"/>
      <c r="D41" s="585"/>
      <c r="E41" s="82"/>
      <c r="F41" s="82"/>
      <c r="G41" s="661"/>
      <c r="H41" s="662"/>
      <c r="I41" s="662"/>
      <c r="J41" s="662"/>
      <c r="K41" s="662"/>
      <c r="L41" s="662"/>
      <c r="M41" s="663"/>
      <c r="N41" s="120"/>
      <c r="O41" s="611" t="s">
        <v>1683</v>
      </c>
      <c r="P41" s="583" t="s">
        <v>1348</v>
      </c>
      <c r="Q41" s="584"/>
      <c r="R41" s="585"/>
      <c r="S41" s="85">
        <v>430</v>
      </c>
      <c r="T41" s="85"/>
      <c r="U41" s="586" t="s">
        <v>115</v>
      </c>
      <c r="V41" s="587"/>
      <c r="W41" s="587"/>
      <c r="X41" s="587"/>
      <c r="Y41" s="587"/>
      <c r="Z41" s="587"/>
      <c r="AA41" s="588"/>
    </row>
    <row r="42" spans="1:27" ht="12.75" customHeight="1">
      <c r="A42" s="613"/>
      <c r="B42" s="582" t="s">
        <v>32</v>
      </c>
      <c r="C42" s="476"/>
      <c r="D42" s="660"/>
      <c r="E42" s="86">
        <f>SUM(E30:E41)</f>
        <v>5700</v>
      </c>
      <c r="F42" s="86">
        <f>SUM(F30:F41)</f>
        <v>0</v>
      </c>
      <c r="G42" s="670"/>
      <c r="H42" s="670"/>
      <c r="I42" s="670"/>
      <c r="J42" s="670"/>
      <c r="K42" s="670"/>
      <c r="L42" s="670"/>
      <c r="M42" s="671"/>
      <c r="N42" s="120"/>
      <c r="O42" s="612"/>
      <c r="P42" s="583" t="s">
        <v>1351</v>
      </c>
      <c r="Q42" s="584"/>
      <c r="R42" s="585"/>
      <c r="S42" s="77">
        <v>250</v>
      </c>
      <c r="T42" s="77"/>
      <c r="U42" s="579" t="s">
        <v>116</v>
      </c>
      <c r="V42" s="580"/>
      <c r="W42" s="580"/>
      <c r="X42" s="580"/>
      <c r="Y42" s="580"/>
      <c r="Z42" s="580"/>
      <c r="AA42" s="581"/>
    </row>
    <row r="43" spans="1:27" ht="12.75" customHeight="1">
      <c r="A43" s="611" t="s">
        <v>120</v>
      </c>
      <c r="B43" s="583" t="s">
        <v>1898</v>
      </c>
      <c r="C43" s="584"/>
      <c r="D43" s="585"/>
      <c r="E43" s="161">
        <v>600</v>
      </c>
      <c r="F43" s="161"/>
      <c r="G43" s="664" t="s">
        <v>1899</v>
      </c>
      <c r="H43" s="665"/>
      <c r="I43" s="665"/>
      <c r="J43" s="665"/>
      <c r="K43" s="665"/>
      <c r="L43" s="665"/>
      <c r="M43" s="666"/>
      <c r="N43" s="120"/>
      <c r="O43" s="612"/>
      <c r="P43" s="583" t="s">
        <v>1352</v>
      </c>
      <c r="Q43" s="584"/>
      <c r="R43" s="585"/>
      <c r="S43" s="77">
        <v>460</v>
      </c>
      <c r="T43" s="77"/>
      <c r="U43" s="579" t="s">
        <v>117</v>
      </c>
      <c r="V43" s="580"/>
      <c r="W43" s="580"/>
      <c r="X43" s="580"/>
      <c r="Y43" s="580"/>
      <c r="Z43" s="580"/>
      <c r="AA43" s="581"/>
    </row>
    <row r="44" spans="1:27" ht="12.75" customHeight="1">
      <c r="A44" s="612"/>
      <c r="B44" s="583" t="s">
        <v>121</v>
      </c>
      <c r="C44" s="584"/>
      <c r="D44" s="585"/>
      <c r="E44" s="170">
        <v>370</v>
      </c>
      <c r="F44" s="170"/>
      <c r="G44" s="657" t="s">
        <v>1900</v>
      </c>
      <c r="H44" s="658"/>
      <c r="I44" s="658"/>
      <c r="J44" s="658"/>
      <c r="K44" s="658"/>
      <c r="L44" s="658"/>
      <c r="M44" s="659"/>
      <c r="N44" s="120"/>
      <c r="O44" s="612"/>
      <c r="P44" s="583" t="s">
        <v>118</v>
      </c>
      <c r="Q44" s="584"/>
      <c r="R44" s="585"/>
      <c r="S44" s="77">
        <v>370</v>
      </c>
      <c r="T44" s="77"/>
      <c r="U44" s="579" t="s">
        <v>119</v>
      </c>
      <c r="V44" s="580"/>
      <c r="W44" s="580"/>
      <c r="X44" s="580"/>
      <c r="Y44" s="580"/>
      <c r="Z44" s="580"/>
      <c r="AA44" s="581"/>
    </row>
    <row r="45" spans="1:27" ht="12.75" customHeight="1">
      <c r="A45" s="612"/>
      <c r="B45" s="22" t="s">
        <v>124</v>
      </c>
      <c r="C45" s="23"/>
      <c r="D45" s="24"/>
      <c r="E45" s="93">
        <v>440</v>
      </c>
      <c r="F45" s="93"/>
      <c r="G45" s="171" t="s">
        <v>1901</v>
      </c>
      <c r="H45" s="172"/>
      <c r="I45" s="172"/>
      <c r="J45" s="172"/>
      <c r="K45" s="172"/>
      <c r="L45" s="172"/>
      <c r="M45" s="173"/>
      <c r="N45" s="120"/>
      <c r="O45" s="612"/>
      <c r="P45" s="583" t="s">
        <v>122</v>
      </c>
      <c r="Q45" s="584"/>
      <c r="R45" s="585"/>
      <c r="S45" s="77">
        <v>710</v>
      </c>
      <c r="T45" s="77"/>
      <c r="U45" s="579" t="s">
        <v>123</v>
      </c>
      <c r="V45" s="580"/>
      <c r="W45" s="580"/>
      <c r="X45" s="580"/>
      <c r="Y45" s="580"/>
      <c r="Z45" s="580"/>
      <c r="AA45" s="581"/>
    </row>
    <row r="46" spans="1:27" ht="12.75" customHeight="1">
      <c r="A46" s="612"/>
      <c r="B46" s="22" t="s">
        <v>127</v>
      </c>
      <c r="C46" s="23"/>
      <c r="D46" s="24"/>
      <c r="E46" s="93">
        <v>380</v>
      </c>
      <c r="F46" s="93"/>
      <c r="G46" s="171" t="s">
        <v>1902</v>
      </c>
      <c r="H46" s="172"/>
      <c r="I46" s="172"/>
      <c r="J46" s="172"/>
      <c r="K46" s="172"/>
      <c r="L46" s="172"/>
      <c r="M46" s="173"/>
      <c r="N46" s="120"/>
      <c r="O46" s="612"/>
      <c r="P46" s="583" t="s">
        <v>125</v>
      </c>
      <c r="Q46" s="584"/>
      <c r="R46" s="585"/>
      <c r="S46" s="77">
        <v>760</v>
      </c>
      <c r="T46" s="77"/>
      <c r="U46" s="579" t="s">
        <v>126</v>
      </c>
      <c r="V46" s="580"/>
      <c r="W46" s="580"/>
      <c r="X46" s="580"/>
      <c r="Y46" s="580"/>
      <c r="Z46" s="580"/>
      <c r="AA46" s="581"/>
    </row>
    <row r="47" spans="1:27" ht="12.75" customHeight="1">
      <c r="A47" s="612"/>
      <c r="B47" s="22" t="s">
        <v>130</v>
      </c>
      <c r="C47" s="23"/>
      <c r="D47" s="24"/>
      <c r="E47" s="93">
        <v>340</v>
      </c>
      <c r="F47" s="93"/>
      <c r="G47" s="171" t="s">
        <v>1353</v>
      </c>
      <c r="H47" s="172"/>
      <c r="I47" s="172"/>
      <c r="J47" s="172"/>
      <c r="K47" s="172"/>
      <c r="L47" s="172"/>
      <c r="M47" s="173"/>
      <c r="N47" s="120"/>
      <c r="O47" s="612"/>
      <c r="P47" s="583" t="s">
        <v>128</v>
      </c>
      <c r="Q47" s="584"/>
      <c r="R47" s="585"/>
      <c r="S47" s="77">
        <v>620</v>
      </c>
      <c r="T47" s="77"/>
      <c r="U47" s="579" t="s">
        <v>129</v>
      </c>
      <c r="V47" s="580"/>
      <c r="W47" s="580"/>
      <c r="X47" s="580"/>
      <c r="Y47" s="580"/>
      <c r="Z47" s="580"/>
      <c r="AA47" s="581"/>
    </row>
    <row r="48" spans="1:27" ht="12.75" customHeight="1">
      <c r="A48" s="612"/>
      <c r="B48" s="22" t="s">
        <v>133</v>
      </c>
      <c r="C48" s="23"/>
      <c r="D48" s="24"/>
      <c r="E48" s="77">
        <v>400</v>
      </c>
      <c r="F48" s="77"/>
      <c r="G48" s="171" t="s">
        <v>134</v>
      </c>
      <c r="H48" s="172"/>
      <c r="I48" s="172"/>
      <c r="J48" s="172"/>
      <c r="K48" s="172"/>
      <c r="L48" s="172"/>
      <c r="M48" s="173"/>
      <c r="N48" s="120"/>
      <c r="O48" s="612"/>
      <c r="P48" s="583" t="s">
        <v>131</v>
      </c>
      <c r="Q48" s="584"/>
      <c r="R48" s="585"/>
      <c r="S48" s="77">
        <v>190</v>
      </c>
      <c r="T48" s="77"/>
      <c r="U48" s="579" t="s">
        <v>132</v>
      </c>
      <c r="V48" s="580"/>
      <c r="W48" s="580"/>
      <c r="X48" s="580"/>
      <c r="Y48" s="580"/>
      <c r="Z48" s="580"/>
      <c r="AA48" s="581"/>
    </row>
    <row r="49" spans="1:27" ht="12.75" customHeight="1">
      <c r="A49" s="612"/>
      <c r="B49" s="22" t="s">
        <v>137</v>
      </c>
      <c r="C49" s="23"/>
      <c r="D49" s="24"/>
      <c r="E49" s="77">
        <v>450</v>
      </c>
      <c r="F49" s="77"/>
      <c r="G49" s="171" t="s">
        <v>138</v>
      </c>
      <c r="H49" s="172"/>
      <c r="I49" s="172"/>
      <c r="J49" s="172"/>
      <c r="K49" s="172"/>
      <c r="L49" s="172"/>
      <c r="M49" s="173"/>
      <c r="N49" s="120"/>
      <c r="O49" s="612"/>
      <c r="P49" s="583" t="s">
        <v>135</v>
      </c>
      <c r="Q49" s="584"/>
      <c r="R49" s="585"/>
      <c r="S49" s="77">
        <v>900</v>
      </c>
      <c r="T49" s="77"/>
      <c r="U49" s="579" t="s">
        <v>136</v>
      </c>
      <c r="V49" s="580"/>
      <c r="W49" s="580"/>
      <c r="X49" s="580"/>
      <c r="Y49" s="580"/>
      <c r="Z49" s="580"/>
      <c r="AA49" s="581"/>
    </row>
    <row r="50" spans="1:27" ht="12.75" customHeight="1">
      <c r="A50" s="612"/>
      <c r="B50" s="22" t="s">
        <v>140</v>
      </c>
      <c r="C50" s="23"/>
      <c r="D50" s="24"/>
      <c r="E50" s="77">
        <v>510</v>
      </c>
      <c r="F50" s="77"/>
      <c r="G50" s="171" t="s">
        <v>1354</v>
      </c>
      <c r="H50" s="172"/>
      <c r="I50" s="172"/>
      <c r="J50" s="172"/>
      <c r="K50" s="172"/>
      <c r="L50" s="172"/>
      <c r="M50" s="173"/>
      <c r="N50" s="120"/>
      <c r="O50" s="612"/>
      <c r="P50" s="583"/>
      <c r="Q50" s="584"/>
      <c r="R50" s="585"/>
      <c r="S50" s="78"/>
      <c r="T50" s="78"/>
      <c r="U50" s="472" t="s">
        <v>139</v>
      </c>
      <c r="V50" s="473"/>
      <c r="W50" s="473"/>
      <c r="X50" s="473"/>
      <c r="Y50" s="473"/>
      <c r="Z50" s="473"/>
      <c r="AA50" s="590"/>
    </row>
    <row r="51" spans="1:27" ht="12.75" customHeight="1">
      <c r="A51" s="612"/>
      <c r="B51" s="22" t="s">
        <v>1355</v>
      </c>
      <c r="C51" s="23"/>
      <c r="D51" s="24"/>
      <c r="E51" s="77">
        <v>380</v>
      </c>
      <c r="F51" s="77"/>
      <c r="G51" s="171" t="s">
        <v>1356</v>
      </c>
      <c r="H51" s="172"/>
      <c r="I51" s="172"/>
      <c r="J51" s="172"/>
      <c r="K51" s="172"/>
      <c r="L51" s="172"/>
      <c r="M51" s="173"/>
      <c r="N51" s="120"/>
      <c r="O51" s="613"/>
      <c r="P51" s="582" t="s">
        <v>32</v>
      </c>
      <c r="Q51" s="476"/>
      <c r="R51" s="477"/>
      <c r="S51" s="86">
        <f>SUM(S41:S50)</f>
        <v>4690</v>
      </c>
      <c r="T51" s="86">
        <f>SUM(T41:T50)</f>
        <v>0</v>
      </c>
      <c r="U51" s="670"/>
      <c r="V51" s="670"/>
      <c r="W51" s="670"/>
      <c r="X51" s="670"/>
      <c r="Y51" s="670"/>
      <c r="Z51" s="670"/>
      <c r="AA51" s="671"/>
    </row>
    <row r="52" spans="1:27" ht="12.75" customHeight="1">
      <c r="A52" s="613"/>
      <c r="B52" s="582" t="s">
        <v>32</v>
      </c>
      <c r="C52" s="476"/>
      <c r="D52" s="660"/>
      <c r="E52" s="86">
        <f>SUM(E43:E51)</f>
        <v>3870</v>
      </c>
      <c r="F52" s="86">
        <f>SUM(F43:F51)</f>
        <v>0</v>
      </c>
      <c r="G52" s="655"/>
      <c r="H52" s="655"/>
      <c r="I52" s="655"/>
      <c r="J52" s="655"/>
      <c r="K52" s="655"/>
      <c r="L52" s="655"/>
      <c r="M52" s="656"/>
      <c r="N52" s="120"/>
      <c r="O52" s="611" t="s">
        <v>1684</v>
      </c>
      <c r="P52" s="667" t="s">
        <v>1357</v>
      </c>
      <c r="Q52" s="668"/>
      <c r="R52" s="669"/>
      <c r="S52" s="85">
        <v>400</v>
      </c>
      <c r="T52" s="85"/>
      <c r="U52" s="664" t="s">
        <v>141</v>
      </c>
      <c r="V52" s="665"/>
      <c r="W52" s="665"/>
      <c r="X52" s="665"/>
      <c r="Y52" s="665"/>
      <c r="Z52" s="665"/>
      <c r="AA52" s="666"/>
    </row>
    <row r="53" spans="1:27" ht="12.75" customHeight="1">
      <c r="A53" s="611" t="s">
        <v>1362</v>
      </c>
      <c r="B53" s="621" t="s">
        <v>1363</v>
      </c>
      <c r="C53" s="622"/>
      <c r="D53" s="623"/>
      <c r="E53" s="85">
        <v>170</v>
      </c>
      <c r="F53" s="85"/>
      <c r="G53" s="664" t="s">
        <v>1364</v>
      </c>
      <c r="H53" s="665"/>
      <c r="I53" s="665"/>
      <c r="J53" s="665"/>
      <c r="K53" s="665"/>
      <c r="L53" s="665"/>
      <c r="M53" s="666"/>
      <c r="N53" s="120"/>
      <c r="O53" s="612"/>
      <c r="P53" s="649" t="s">
        <v>1358</v>
      </c>
      <c r="Q53" s="650"/>
      <c r="R53" s="651"/>
      <c r="S53" s="77">
        <v>390</v>
      </c>
      <c r="T53" s="77"/>
      <c r="U53" s="652" t="s">
        <v>1359</v>
      </c>
      <c r="V53" s="653"/>
      <c r="W53" s="653"/>
      <c r="X53" s="653"/>
      <c r="Y53" s="653"/>
      <c r="Z53" s="653"/>
      <c r="AA53" s="654"/>
    </row>
    <row r="54" spans="1:27" ht="12.75" customHeight="1">
      <c r="A54" s="612"/>
      <c r="B54" s="672" t="s">
        <v>1366</v>
      </c>
      <c r="C54" s="673"/>
      <c r="D54" s="674"/>
      <c r="E54" s="77">
        <v>260</v>
      </c>
      <c r="F54" s="77"/>
      <c r="G54" s="652" t="s">
        <v>143</v>
      </c>
      <c r="H54" s="653"/>
      <c r="I54" s="653"/>
      <c r="J54" s="653"/>
      <c r="K54" s="653"/>
      <c r="L54" s="653"/>
      <c r="M54" s="654"/>
      <c r="N54" s="120"/>
      <c r="O54" s="612"/>
      <c r="P54" s="649" t="s">
        <v>1360</v>
      </c>
      <c r="Q54" s="650"/>
      <c r="R54" s="651"/>
      <c r="S54" s="77">
        <v>410</v>
      </c>
      <c r="T54" s="77"/>
      <c r="U54" s="652" t="s">
        <v>1361</v>
      </c>
      <c r="V54" s="653"/>
      <c r="W54" s="653"/>
      <c r="X54" s="653"/>
      <c r="Y54" s="653"/>
      <c r="Z54" s="653"/>
      <c r="AA54" s="654"/>
    </row>
    <row r="55" spans="1:27" ht="12.75" customHeight="1">
      <c r="A55" s="612"/>
      <c r="B55" s="583" t="s">
        <v>1368</v>
      </c>
      <c r="C55" s="584"/>
      <c r="D55" s="585"/>
      <c r="E55" s="93">
        <v>240</v>
      </c>
      <c r="F55" s="93"/>
      <c r="G55" s="652" t="s">
        <v>1369</v>
      </c>
      <c r="H55" s="653"/>
      <c r="I55" s="653"/>
      <c r="J55" s="653"/>
      <c r="K55" s="653"/>
      <c r="L55" s="653"/>
      <c r="M55" s="654"/>
      <c r="N55" s="120"/>
      <c r="O55" s="612"/>
      <c r="P55" s="649" t="s">
        <v>142</v>
      </c>
      <c r="Q55" s="650"/>
      <c r="R55" s="651"/>
      <c r="S55" s="77">
        <v>420</v>
      </c>
      <c r="T55" s="77"/>
      <c r="U55" s="652" t="s">
        <v>1365</v>
      </c>
      <c r="V55" s="653"/>
      <c r="W55" s="653"/>
      <c r="X55" s="653"/>
      <c r="Y55" s="653"/>
      <c r="Z55" s="653"/>
      <c r="AA55" s="654"/>
    </row>
    <row r="56" spans="1:27" ht="12.75" customHeight="1">
      <c r="A56" s="612"/>
      <c r="B56" s="583" t="s">
        <v>1371</v>
      </c>
      <c r="C56" s="584"/>
      <c r="D56" s="585"/>
      <c r="E56" s="93">
        <v>420</v>
      </c>
      <c r="F56" s="93"/>
      <c r="G56" s="652" t="s">
        <v>1372</v>
      </c>
      <c r="H56" s="653"/>
      <c r="I56" s="653"/>
      <c r="J56" s="653"/>
      <c r="K56" s="653"/>
      <c r="L56" s="653"/>
      <c r="M56" s="654"/>
      <c r="N56" s="120"/>
      <c r="O56" s="612"/>
      <c r="P56" s="649" t="s">
        <v>144</v>
      </c>
      <c r="Q56" s="650"/>
      <c r="R56" s="651"/>
      <c r="S56" s="77">
        <v>580</v>
      </c>
      <c r="T56" s="77"/>
      <c r="U56" s="652" t="s">
        <v>1367</v>
      </c>
      <c r="V56" s="653"/>
      <c r="W56" s="653"/>
      <c r="X56" s="653"/>
      <c r="Y56" s="653"/>
      <c r="Z56" s="653"/>
      <c r="AA56" s="654"/>
    </row>
    <row r="57" spans="1:27" ht="12.75" customHeight="1">
      <c r="A57" s="612"/>
      <c r="B57" s="583" t="s">
        <v>146</v>
      </c>
      <c r="C57" s="584"/>
      <c r="D57" s="585"/>
      <c r="E57" s="93">
        <v>670</v>
      </c>
      <c r="F57" s="93"/>
      <c r="G57" s="652" t="s">
        <v>1375</v>
      </c>
      <c r="H57" s="653"/>
      <c r="I57" s="653"/>
      <c r="J57" s="653"/>
      <c r="K57" s="653"/>
      <c r="L57" s="653"/>
      <c r="M57" s="654"/>
      <c r="N57" s="120"/>
      <c r="O57" s="612"/>
      <c r="P57" s="649" t="s">
        <v>145</v>
      </c>
      <c r="Q57" s="650"/>
      <c r="R57" s="651"/>
      <c r="S57" s="77">
        <v>380</v>
      </c>
      <c r="T57" s="77"/>
      <c r="U57" s="652" t="s">
        <v>1370</v>
      </c>
      <c r="V57" s="653"/>
      <c r="W57" s="653"/>
      <c r="X57" s="653"/>
      <c r="Y57" s="653"/>
      <c r="Z57" s="653"/>
      <c r="AA57" s="654"/>
    </row>
    <row r="58" spans="1:27" ht="12.75" customHeight="1">
      <c r="A58" s="612"/>
      <c r="B58" s="583" t="s">
        <v>147</v>
      </c>
      <c r="C58" s="584"/>
      <c r="D58" s="585"/>
      <c r="E58" s="93">
        <v>360</v>
      </c>
      <c r="F58" s="93"/>
      <c r="G58" s="652" t="s">
        <v>1376</v>
      </c>
      <c r="H58" s="653"/>
      <c r="I58" s="653"/>
      <c r="J58" s="653"/>
      <c r="K58" s="653"/>
      <c r="L58" s="653"/>
      <c r="M58" s="654"/>
      <c r="N58" s="120"/>
      <c r="O58" s="612"/>
      <c r="P58" s="649" t="s">
        <v>1373</v>
      </c>
      <c r="Q58" s="650"/>
      <c r="R58" s="651"/>
      <c r="S58" s="77">
        <v>530</v>
      </c>
      <c r="T58" s="77"/>
      <c r="U58" s="652" t="s">
        <v>1374</v>
      </c>
      <c r="V58" s="653"/>
      <c r="W58" s="653"/>
      <c r="X58" s="653"/>
      <c r="Y58" s="653"/>
      <c r="Z58" s="653"/>
      <c r="AA58" s="654"/>
    </row>
    <row r="59" spans="1:27" ht="12.75" customHeight="1">
      <c r="A59" s="612"/>
      <c r="B59" s="583" t="s">
        <v>148</v>
      </c>
      <c r="C59" s="584"/>
      <c r="D59" s="585"/>
      <c r="E59" s="77">
        <v>350</v>
      </c>
      <c r="F59" s="77"/>
      <c r="G59" s="652" t="s">
        <v>1377</v>
      </c>
      <c r="H59" s="653"/>
      <c r="I59" s="653"/>
      <c r="J59" s="653"/>
      <c r="K59" s="653"/>
      <c r="L59" s="653"/>
      <c r="M59" s="654"/>
      <c r="N59" s="120"/>
      <c r="O59" s="612"/>
      <c r="P59" s="649"/>
      <c r="Q59" s="650"/>
      <c r="R59" s="651"/>
      <c r="S59" s="78"/>
      <c r="T59" s="78"/>
      <c r="U59" s="701"/>
      <c r="V59" s="702"/>
      <c r="W59" s="702"/>
      <c r="X59" s="702"/>
      <c r="Y59" s="702"/>
      <c r="Z59" s="702"/>
      <c r="AA59" s="703"/>
    </row>
    <row r="60" spans="1:27" ht="12.75" customHeight="1">
      <c r="A60" s="612"/>
      <c r="B60" s="583" t="s">
        <v>149</v>
      </c>
      <c r="C60" s="584"/>
      <c r="D60" s="585"/>
      <c r="E60" s="77">
        <v>330</v>
      </c>
      <c r="F60" s="77"/>
      <c r="G60" s="652" t="s">
        <v>1378</v>
      </c>
      <c r="H60" s="653"/>
      <c r="I60" s="653"/>
      <c r="J60" s="653"/>
      <c r="K60" s="653"/>
      <c r="L60" s="653"/>
      <c r="M60" s="654"/>
      <c r="N60" s="120"/>
      <c r="O60" s="613"/>
      <c r="P60" s="582" t="s">
        <v>32</v>
      </c>
      <c r="Q60" s="476"/>
      <c r="R60" s="477"/>
      <c r="S60" s="86">
        <f>SUM(S52:S59)</f>
        <v>3110</v>
      </c>
      <c r="T60" s="86">
        <f>SUM(T52:T59)</f>
        <v>0</v>
      </c>
      <c r="U60" s="670"/>
      <c r="V60" s="670"/>
      <c r="W60" s="670"/>
      <c r="X60" s="670"/>
      <c r="Y60" s="670"/>
      <c r="Z60" s="670"/>
      <c r="AA60" s="671"/>
    </row>
    <row r="61" spans="1:20" ht="12.75" customHeight="1">
      <c r="A61" s="612"/>
      <c r="B61" s="583" t="s">
        <v>151</v>
      </c>
      <c r="C61" s="584"/>
      <c r="D61" s="585"/>
      <c r="E61" s="77">
        <v>350</v>
      </c>
      <c r="F61" s="77"/>
      <c r="G61" s="652" t="s">
        <v>1379</v>
      </c>
      <c r="H61" s="653"/>
      <c r="I61" s="653"/>
      <c r="J61" s="653"/>
      <c r="K61" s="653"/>
      <c r="L61" s="653"/>
      <c r="M61" s="654"/>
      <c r="N61" s="120"/>
      <c r="T61" s="60"/>
    </row>
    <row r="62" spans="1:27" ht="12.75" customHeight="1">
      <c r="A62" s="612"/>
      <c r="B62" s="682"/>
      <c r="C62" s="683"/>
      <c r="D62" s="684"/>
      <c r="E62" s="82"/>
      <c r="F62" s="82"/>
      <c r="G62" s="661"/>
      <c r="H62" s="662"/>
      <c r="I62" s="662"/>
      <c r="J62" s="662"/>
      <c r="K62" s="662"/>
      <c r="L62" s="662"/>
      <c r="M62" s="663"/>
      <c r="N62" s="120"/>
      <c r="O62" s="695" t="s">
        <v>150</v>
      </c>
      <c r="P62" s="696"/>
      <c r="Q62" s="696"/>
      <c r="R62" s="697"/>
      <c r="S62" s="97">
        <f>SUM(E17,E29,E42,E52,E63,S16,S27,S40,S51,S60)</f>
        <v>43320</v>
      </c>
      <c r="T62" s="109">
        <f>SUM(F17,F29,F42,F52,F63,T16,T27,T40,T51,T60)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613"/>
      <c r="B63" s="582" t="s">
        <v>32</v>
      </c>
      <c r="C63" s="476"/>
      <c r="D63" s="660"/>
      <c r="E63" s="86">
        <f>SUM(E53:E62)</f>
        <v>3150</v>
      </c>
      <c r="F63" s="86">
        <f>SUM(F53:F62)</f>
        <v>0</v>
      </c>
      <c r="G63" s="591"/>
      <c r="H63" s="592"/>
      <c r="I63" s="592"/>
      <c r="J63" s="592"/>
      <c r="K63" s="592"/>
      <c r="L63" s="592"/>
      <c r="M63" s="59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574" t="s">
        <v>945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</row>
    <row r="67" spans="1:27" ht="12.75" customHeight="1">
      <c r="A67" s="44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5:27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13" ht="12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5:27" ht="12.75" customHeight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</sheetData>
  <sheetProtection/>
  <mergeCells count="241"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P37:R37"/>
    <mergeCell ref="P18:R18"/>
    <mergeCell ref="P17:R17"/>
    <mergeCell ref="P23:R23"/>
    <mergeCell ref="P22:R22"/>
    <mergeCell ref="P36:R36"/>
    <mergeCell ref="P30:R30"/>
    <mergeCell ref="P24:R24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X4:Z4"/>
    <mergeCell ref="U2:AA2"/>
    <mergeCell ref="U3:Z3"/>
    <mergeCell ref="U4:V4"/>
    <mergeCell ref="P2:Q2"/>
    <mergeCell ref="P6:R6"/>
    <mergeCell ref="P5:R5"/>
    <mergeCell ref="D3:S3"/>
    <mergeCell ref="F2:G2"/>
    <mergeCell ref="U5:AA5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U7:AA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O17:O27"/>
    <mergeCell ref="G23:M23"/>
    <mergeCell ref="G25:M25"/>
    <mergeCell ref="G17:M17"/>
    <mergeCell ref="G19:M19"/>
    <mergeCell ref="G27:M27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G32:M32"/>
    <mergeCell ref="B43:D43"/>
    <mergeCell ref="B44:D44"/>
    <mergeCell ref="B40:D40"/>
    <mergeCell ref="B42:D42"/>
    <mergeCell ref="B41:D41"/>
    <mergeCell ref="G39:M39"/>
    <mergeCell ref="G40:M40"/>
    <mergeCell ref="B62:D62"/>
    <mergeCell ref="B60:D60"/>
    <mergeCell ref="B58:D58"/>
    <mergeCell ref="B59:D59"/>
    <mergeCell ref="B52:D52"/>
    <mergeCell ref="B53:D53"/>
    <mergeCell ref="B56:D56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G26:M26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16:M16"/>
    <mergeCell ref="B12:D12"/>
    <mergeCell ref="B17:D17"/>
    <mergeCell ref="B15:D15"/>
    <mergeCell ref="B11:D11"/>
    <mergeCell ref="G15:M15"/>
    <mergeCell ref="G12:M12"/>
    <mergeCell ref="G14:M14"/>
    <mergeCell ref="G10:M10"/>
    <mergeCell ref="G11:M11"/>
    <mergeCell ref="G7:M7"/>
    <mergeCell ref="B8:D8"/>
    <mergeCell ref="B9:D9"/>
    <mergeCell ref="B10:D10"/>
    <mergeCell ref="G9:M9"/>
    <mergeCell ref="G8:M8"/>
    <mergeCell ref="B27:D27"/>
    <mergeCell ref="B29:D29"/>
    <mergeCell ref="P10:R10"/>
    <mergeCell ref="G6:M6"/>
    <mergeCell ref="B24:D24"/>
    <mergeCell ref="B19:D19"/>
    <mergeCell ref="B16:D16"/>
    <mergeCell ref="G13:M13"/>
    <mergeCell ref="B13:D13"/>
    <mergeCell ref="O6:O16"/>
    <mergeCell ref="B35:D35"/>
    <mergeCell ref="B30:D30"/>
    <mergeCell ref="B32:D32"/>
    <mergeCell ref="B39:D39"/>
    <mergeCell ref="B25:D25"/>
    <mergeCell ref="B23:D23"/>
    <mergeCell ref="B31:D31"/>
    <mergeCell ref="B33:D33"/>
    <mergeCell ref="B26:D26"/>
    <mergeCell ref="B28:D28"/>
    <mergeCell ref="G63:M63"/>
    <mergeCell ref="G56:M56"/>
    <mergeCell ref="G53:M53"/>
    <mergeCell ref="B61:D61"/>
    <mergeCell ref="A53:A63"/>
    <mergeCell ref="G58:M58"/>
    <mergeCell ref="B55:D55"/>
    <mergeCell ref="B54:D54"/>
    <mergeCell ref="B57:D57"/>
    <mergeCell ref="B63:D63"/>
    <mergeCell ref="G62:M62"/>
    <mergeCell ref="A18:A29"/>
    <mergeCell ref="B22:D22"/>
    <mergeCell ref="B21:D21"/>
    <mergeCell ref="B18:D18"/>
    <mergeCell ref="B20:D20"/>
    <mergeCell ref="G60:M60"/>
    <mergeCell ref="A43:A52"/>
    <mergeCell ref="B34:D34"/>
    <mergeCell ref="B36:D36"/>
    <mergeCell ref="P53:R53"/>
    <mergeCell ref="P50:R50"/>
    <mergeCell ref="P43:R43"/>
    <mergeCell ref="G61:M61"/>
    <mergeCell ref="G54:M54"/>
    <mergeCell ref="G42:M42"/>
    <mergeCell ref="G57:M57"/>
    <mergeCell ref="P48:R48"/>
    <mergeCell ref="G59:M59"/>
    <mergeCell ref="P46:R46"/>
    <mergeCell ref="P40:R40"/>
    <mergeCell ref="P60:R60"/>
    <mergeCell ref="P51:R51"/>
    <mergeCell ref="O41:O51"/>
    <mergeCell ref="G41:M41"/>
    <mergeCell ref="G43:M43"/>
    <mergeCell ref="P56:R56"/>
    <mergeCell ref="P52:R52"/>
    <mergeCell ref="P54:R54"/>
    <mergeCell ref="P49:R49"/>
    <mergeCell ref="P57:R57"/>
    <mergeCell ref="P59:R59"/>
    <mergeCell ref="G55:M55"/>
    <mergeCell ref="G52:M52"/>
    <mergeCell ref="P41:R41"/>
    <mergeCell ref="P42:R42"/>
    <mergeCell ref="G44:M44"/>
    <mergeCell ref="P44:R44"/>
    <mergeCell ref="P47:R47"/>
    <mergeCell ref="P45:R45"/>
    <mergeCell ref="A66:AA66"/>
    <mergeCell ref="A30:A42"/>
    <mergeCell ref="H2:I2"/>
    <mergeCell ref="K2:M2"/>
    <mergeCell ref="X1:AA1"/>
    <mergeCell ref="D1:W1"/>
    <mergeCell ref="U44:AA44"/>
    <mergeCell ref="U46:AA46"/>
    <mergeCell ref="U42:AA42"/>
    <mergeCell ref="U45:AA45"/>
  </mergeCells>
  <conditionalFormatting sqref="F16:F17 F28:F29 F41:F42 F52 F62:F63">
    <cfRule type="cellIs" priority="2" dxfId="18" operator="greaterThan" stopIfTrue="1">
      <formula>E16</formula>
    </cfRule>
  </conditionalFormatting>
  <conditionalFormatting sqref="T14:T16 T26:T27 T39:T40 T50:T51 T59:T62">
    <cfRule type="cellIs" priority="1" dxfId="18" operator="greaterThan" stopIfTrue="1">
      <formula>S14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597" t="s">
        <v>1380</v>
      </c>
      <c r="B1" s="598"/>
      <c r="C1" s="598"/>
      <c r="D1" s="648" t="s">
        <v>37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1381</v>
      </c>
      <c r="X4" s="694">
        <f>SUM(T47)</f>
        <v>0</v>
      </c>
      <c r="Y4" s="592"/>
      <c r="Z4" s="592"/>
      <c r="AA4" s="3" t="s">
        <v>1382</v>
      </c>
    </row>
    <row r="5" spans="1:27" ht="12.75" customHeight="1">
      <c r="A5" s="20"/>
      <c r="B5" s="631" t="s">
        <v>1383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21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152</v>
      </c>
      <c r="B6" s="621" t="s">
        <v>153</v>
      </c>
      <c r="C6" s="622"/>
      <c r="D6" s="623"/>
      <c r="E6" s="105">
        <v>300</v>
      </c>
      <c r="F6" s="105"/>
      <c r="G6" s="586" t="s">
        <v>154</v>
      </c>
      <c r="H6" s="587"/>
      <c r="I6" s="587"/>
      <c r="J6" s="587"/>
      <c r="K6" s="587"/>
      <c r="L6" s="587"/>
      <c r="M6" s="588"/>
      <c r="N6" s="120"/>
      <c r="O6" s="611" t="s">
        <v>155</v>
      </c>
      <c r="P6" s="621" t="s">
        <v>1384</v>
      </c>
      <c r="Q6" s="622"/>
      <c r="R6" s="623"/>
      <c r="S6" s="85">
        <v>290</v>
      </c>
      <c r="T6" s="85"/>
      <c r="U6" s="586" t="s">
        <v>156</v>
      </c>
      <c r="V6" s="587"/>
      <c r="W6" s="587"/>
      <c r="X6" s="587"/>
      <c r="Y6" s="587"/>
      <c r="Z6" s="587"/>
      <c r="AA6" s="588"/>
    </row>
    <row r="7" spans="1:27" ht="12.75" customHeight="1">
      <c r="A7" s="612"/>
      <c r="B7" s="583" t="s">
        <v>1385</v>
      </c>
      <c r="C7" s="584"/>
      <c r="D7" s="585"/>
      <c r="E7" s="102">
        <v>480</v>
      </c>
      <c r="F7" s="102"/>
      <c r="G7" s="579" t="s">
        <v>168</v>
      </c>
      <c r="H7" s="580"/>
      <c r="I7" s="580"/>
      <c r="J7" s="580"/>
      <c r="K7" s="580"/>
      <c r="L7" s="580"/>
      <c r="M7" s="581"/>
      <c r="N7" s="120"/>
      <c r="O7" s="612"/>
      <c r="P7" s="583" t="s">
        <v>1386</v>
      </c>
      <c r="Q7" s="584"/>
      <c r="R7" s="585"/>
      <c r="S7" s="77">
        <v>270</v>
      </c>
      <c r="T7" s="77"/>
      <c r="U7" s="579" t="s">
        <v>169</v>
      </c>
      <c r="V7" s="580"/>
      <c r="W7" s="580"/>
      <c r="X7" s="580"/>
      <c r="Y7" s="580"/>
      <c r="Z7" s="580"/>
      <c r="AA7" s="581"/>
    </row>
    <row r="8" spans="1:27" ht="12.75" customHeight="1">
      <c r="A8" s="612"/>
      <c r="B8" s="583" t="s">
        <v>1387</v>
      </c>
      <c r="C8" s="584"/>
      <c r="D8" s="585"/>
      <c r="E8" s="102">
        <v>400</v>
      </c>
      <c r="F8" s="102"/>
      <c r="G8" s="579" t="s">
        <v>170</v>
      </c>
      <c r="H8" s="580"/>
      <c r="I8" s="580"/>
      <c r="J8" s="580"/>
      <c r="K8" s="580"/>
      <c r="L8" s="580"/>
      <c r="M8" s="581"/>
      <c r="N8" s="120"/>
      <c r="O8" s="612"/>
      <c r="P8" s="583" t="s">
        <v>1388</v>
      </c>
      <c r="Q8" s="584"/>
      <c r="R8" s="585"/>
      <c r="S8" s="77">
        <v>560</v>
      </c>
      <c r="T8" s="77"/>
      <c r="U8" s="579" t="s">
        <v>171</v>
      </c>
      <c r="V8" s="580"/>
      <c r="W8" s="580"/>
      <c r="X8" s="580"/>
      <c r="Y8" s="580"/>
      <c r="Z8" s="580"/>
      <c r="AA8" s="581"/>
    </row>
    <row r="9" spans="1:27" ht="12.75" customHeight="1">
      <c r="A9" s="612"/>
      <c r="B9" s="583" t="s">
        <v>1389</v>
      </c>
      <c r="C9" s="584"/>
      <c r="D9" s="585"/>
      <c r="E9" s="102">
        <v>310</v>
      </c>
      <c r="F9" s="102"/>
      <c r="G9" s="579" t="s">
        <v>172</v>
      </c>
      <c r="H9" s="580"/>
      <c r="I9" s="580"/>
      <c r="J9" s="580"/>
      <c r="K9" s="580"/>
      <c r="L9" s="580"/>
      <c r="M9" s="581"/>
      <c r="N9" s="120"/>
      <c r="O9" s="612"/>
      <c r="P9" s="583" t="s">
        <v>173</v>
      </c>
      <c r="Q9" s="584"/>
      <c r="R9" s="585"/>
      <c r="S9" s="77">
        <v>440</v>
      </c>
      <c r="T9" s="77"/>
      <c r="U9" s="579" t="s">
        <v>174</v>
      </c>
      <c r="V9" s="580"/>
      <c r="W9" s="580"/>
      <c r="X9" s="580"/>
      <c r="Y9" s="580"/>
      <c r="Z9" s="580"/>
      <c r="AA9" s="581"/>
    </row>
    <row r="10" spans="1:27" ht="12.75" customHeight="1">
      <c r="A10" s="612"/>
      <c r="B10" s="583" t="s">
        <v>1390</v>
      </c>
      <c r="C10" s="584"/>
      <c r="D10" s="585"/>
      <c r="E10" s="102">
        <v>320</v>
      </c>
      <c r="F10" s="102"/>
      <c r="G10" s="579" t="s">
        <v>175</v>
      </c>
      <c r="H10" s="580"/>
      <c r="I10" s="580"/>
      <c r="J10" s="580"/>
      <c r="K10" s="580"/>
      <c r="L10" s="580"/>
      <c r="M10" s="581"/>
      <c r="N10" s="120"/>
      <c r="O10" s="612"/>
      <c r="P10" s="583" t="s">
        <v>176</v>
      </c>
      <c r="Q10" s="584"/>
      <c r="R10" s="585"/>
      <c r="S10" s="77">
        <v>340</v>
      </c>
      <c r="T10" s="77"/>
      <c r="U10" s="579" t="s">
        <v>177</v>
      </c>
      <c r="V10" s="580"/>
      <c r="W10" s="580"/>
      <c r="X10" s="580"/>
      <c r="Y10" s="580"/>
      <c r="Z10" s="580"/>
      <c r="AA10" s="581"/>
    </row>
    <row r="11" spans="1:27" ht="12.75" customHeight="1">
      <c r="A11" s="612"/>
      <c r="B11" s="583" t="s">
        <v>1391</v>
      </c>
      <c r="C11" s="584"/>
      <c r="D11" s="585"/>
      <c r="E11" s="102">
        <v>400</v>
      </c>
      <c r="F11" s="102"/>
      <c r="G11" s="579" t="s">
        <v>178</v>
      </c>
      <c r="H11" s="580"/>
      <c r="I11" s="580"/>
      <c r="J11" s="580"/>
      <c r="K11" s="580"/>
      <c r="L11" s="580"/>
      <c r="M11" s="581"/>
      <c r="N11" s="120"/>
      <c r="O11" s="612"/>
      <c r="P11" s="583" t="s">
        <v>179</v>
      </c>
      <c r="Q11" s="584"/>
      <c r="R11" s="585"/>
      <c r="S11" s="77">
        <v>280</v>
      </c>
      <c r="T11" s="77"/>
      <c r="U11" s="579" t="s">
        <v>180</v>
      </c>
      <c r="V11" s="580"/>
      <c r="W11" s="580"/>
      <c r="X11" s="580"/>
      <c r="Y11" s="580"/>
      <c r="Z11" s="580"/>
      <c r="AA11" s="581"/>
    </row>
    <row r="12" spans="1:27" ht="12.75" customHeight="1">
      <c r="A12" s="612"/>
      <c r="B12" s="583" t="s">
        <v>1392</v>
      </c>
      <c r="C12" s="584"/>
      <c r="D12" s="585"/>
      <c r="E12" s="102">
        <v>260</v>
      </c>
      <c r="F12" s="102"/>
      <c r="G12" s="579" t="s">
        <v>181</v>
      </c>
      <c r="H12" s="580"/>
      <c r="I12" s="580"/>
      <c r="J12" s="580"/>
      <c r="K12" s="580"/>
      <c r="L12" s="580"/>
      <c r="M12" s="581"/>
      <c r="N12" s="120"/>
      <c r="O12" s="612"/>
      <c r="P12" s="583" t="s">
        <v>182</v>
      </c>
      <c r="Q12" s="584"/>
      <c r="R12" s="585"/>
      <c r="S12" s="77">
        <v>370</v>
      </c>
      <c r="T12" s="77"/>
      <c r="U12" s="579" t="s">
        <v>183</v>
      </c>
      <c r="V12" s="580"/>
      <c r="W12" s="580"/>
      <c r="X12" s="580"/>
      <c r="Y12" s="580"/>
      <c r="Z12" s="580"/>
      <c r="AA12" s="581"/>
    </row>
    <row r="13" spans="1:27" ht="12.75" customHeight="1">
      <c r="A13" s="612"/>
      <c r="B13" s="583" t="s">
        <v>1393</v>
      </c>
      <c r="C13" s="584"/>
      <c r="D13" s="585"/>
      <c r="E13" s="102">
        <v>340</v>
      </c>
      <c r="F13" s="102"/>
      <c r="G13" s="579" t="s">
        <v>184</v>
      </c>
      <c r="H13" s="580"/>
      <c r="I13" s="580"/>
      <c r="J13" s="580"/>
      <c r="K13" s="580"/>
      <c r="L13" s="580"/>
      <c r="M13" s="581"/>
      <c r="N13" s="120"/>
      <c r="O13" s="612"/>
      <c r="P13" s="583" t="s">
        <v>185</v>
      </c>
      <c r="Q13" s="584"/>
      <c r="R13" s="585"/>
      <c r="S13" s="77">
        <v>490</v>
      </c>
      <c r="T13" s="77"/>
      <c r="U13" s="579" t="s">
        <v>186</v>
      </c>
      <c r="V13" s="580"/>
      <c r="W13" s="580"/>
      <c r="X13" s="580"/>
      <c r="Y13" s="580"/>
      <c r="Z13" s="580"/>
      <c r="AA13" s="581"/>
    </row>
    <row r="14" spans="1:27" ht="12.75" customHeight="1">
      <c r="A14" s="612"/>
      <c r="B14" s="22" t="s">
        <v>1394</v>
      </c>
      <c r="C14" s="23"/>
      <c r="D14" s="24"/>
      <c r="E14" s="102">
        <v>150</v>
      </c>
      <c r="F14" s="102"/>
      <c r="G14" s="579" t="s">
        <v>1395</v>
      </c>
      <c r="H14" s="580"/>
      <c r="I14" s="580"/>
      <c r="J14" s="580"/>
      <c r="K14" s="580"/>
      <c r="L14" s="580"/>
      <c r="M14" s="581"/>
      <c r="N14" s="120"/>
      <c r="O14" s="612"/>
      <c r="P14" s="583" t="s">
        <v>187</v>
      </c>
      <c r="Q14" s="584"/>
      <c r="R14" s="585"/>
      <c r="S14" s="77">
        <v>450</v>
      </c>
      <c r="T14" s="77"/>
      <c r="U14" s="579" t="s">
        <v>188</v>
      </c>
      <c r="V14" s="580"/>
      <c r="W14" s="580"/>
      <c r="X14" s="580"/>
      <c r="Y14" s="580"/>
      <c r="Z14" s="580"/>
      <c r="AA14" s="581"/>
    </row>
    <row r="15" spans="1:27" ht="12.75" customHeight="1">
      <c r="A15" s="612"/>
      <c r="B15" s="583"/>
      <c r="C15" s="584"/>
      <c r="D15" s="585"/>
      <c r="E15" s="112"/>
      <c r="F15" s="110"/>
      <c r="G15" s="472" t="s">
        <v>1396</v>
      </c>
      <c r="H15" s="473"/>
      <c r="I15" s="473"/>
      <c r="J15" s="473"/>
      <c r="K15" s="473"/>
      <c r="L15" s="473"/>
      <c r="M15" s="590"/>
      <c r="N15" s="120"/>
      <c r="O15" s="612"/>
      <c r="P15" s="583" t="s">
        <v>189</v>
      </c>
      <c r="Q15" s="584"/>
      <c r="R15" s="585"/>
      <c r="S15" s="77">
        <v>230</v>
      </c>
      <c r="T15" s="77"/>
      <c r="U15" s="579" t="s">
        <v>190</v>
      </c>
      <c r="V15" s="580"/>
      <c r="W15" s="580"/>
      <c r="X15" s="580"/>
      <c r="Y15" s="580"/>
      <c r="Z15" s="580"/>
      <c r="AA15" s="581"/>
    </row>
    <row r="16" spans="1:27" ht="12.75" customHeight="1">
      <c r="A16" s="613"/>
      <c r="B16" s="582" t="s">
        <v>1397</v>
      </c>
      <c r="C16" s="476"/>
      <c r="D16" s="477"/>
      <c r="E16" s="113">
        <f>SUM(E6:E15)</f>
        <v>2960</v>
      </c>
      <c r="F16" s="111">
        <f>SUM(F6:F15)</f>
        <v>0</v>
      </c>
      <c r="G16" s="594"/>
      <c r="H16" s="595"/>
      <c r="I16" s="595"/>
      <c r="J16" s="595"/>
      <c r="K16" s="595"/>
      <c r="L16" s="595"/>
      <c r="M16" s="596"/>
      <c r="N16" s="120"/>
      <c r="O16" s="612"/>
      <c r="P16" s="583" t="s">
        <v>1398</v>
      </c>
      <c r="Q16" s="584"/>
      <c r="R16" s="585"/>
      <c r="S16" s="77">
        <v>520</v>
      </c>
      <c r="T16" s="77"/>
      <c r="U16" s="579" t="s">
        <v>191</v>
      </c>
      <c r="V16" s="580"/>
      <c r="W16" s="580"/>
      <c r="X16" s="580"/>
      <c r="Y16" s="580"/>
      <c r="Z16" s="580"/>
      <c r="AA16" s="581"/>
    </row>
    <row r="17" spans="1:27" ht="12.75" customHeight="1">
      <c r="A17" s="611" t="s">
        <v>192</v>
      </c>
      <c r="B17" s="583" t="s">
        <v>193</v>
      </c>
      <c r="C17" s="584"/>
      <c r="D17" s="585"/>
      <c r="E17" s="85">
        <v>410</v>
      </c>
      <c r="F17" s="85"/>
      <c r="G17" s="586" t="s">
        <v>194</v>
      </c>
      <c r="H17" s="587"/>
      <c r="I17" s="587"/>
      <c r="J17" s="587"/>
      <c r="K17" s="587"/>
      <c r="L17" s="587"/>
      <c r="M17" s="588"/>
      <c r="N17" s="120"/>
      <c r="O17" s="612"/>
      <c r="P17" s="633"/>
      <c r="Q17" s="634"/>
      <c r="R17" s="635"/>
      <c r="S17" s="78"/>
      <c r="T17" s="78"/>
      <c r="U17" s="472"/>
      <c r="V17" s="473"/>
      <c r="W17" s="473"/>
      <c r="X17" s="473"/>
      <c r="Y17" s="473"/>
      <c r="Z17" s="473"/>
      <c r="AA17" s="590"/>
    </row>
    <row r="18" spans="1:27" ht="12.75" customHeight="1">
      <c r="A18" s="612"/>
      <c r="B18" s="583" t="s">
        <v>195</v>
      </c>
      <c r="C18" s="584"/>
      <c r="D18" s="585"/>
      <c r="E18" s="77">
        <v>570</v>
      </c>
      <c r="F18" s="77"/>
      <c r="G18" s="579" t="s">
        <v>196</v>
      </c>
      <c r="H18" s="580"/>
      <c r="I18" s="580"/>
      <c r="J18" s="580"/>
      <c r="K18" s="580"/>
      <c r="L18" s="580"/>
      <c r="M18" s="581"/>
      <c r="N18" s="120"/>
      <c r="O18" s="613"/>
      <c r="P18" s="582" t="s">
        <v>32</v>
      </c>
      <c r="Q18" s="476"/>
      <c r="R18" s="477"/>
      <c r="S18" s="86">
        <f>SUM(S6:S17)</f>
        <v>4240</v>
      </c>
      <c r="T18" s="86">
        <f>SUM(T6:T17)</f>
        <v>0</v>
      </c>
      <c r="U18" s="591"/>
      <c r="V18" s="592"/>
      <c r="W18" s="592"/>
      <c r="X18" s="592"/>
      <c r="Y18" s="592"/>
      <c r="Z18" s="592"/>
      <c r="AA18" s="593"/>
    </row>
    <row r="19" spans="1:27" ht="12.75" customHeight="1">
      <c r="A19" s="612"/>
      <c r="B19" s="583" t="s">
        <v>1399</v>
      </c>
      <c r="C19" s="584"/>
      <c r="D19" s="585"/>
      <c r="E19" s="77">
        <v>260</v>
      </c>
      <c r="F19" s="77"/>
      <c r="G19" s="579" t="s">
        <v>197</v>
      </c>
      <c r="H19" s="580"/>
      <c r="I19" s="580"/>
      <c r="J19" s="580"/>
      <c r="K19" s="580"/>
      <c r="L19" s="580"/>
      <c r="M19" s="581"/>
      <c r="N19" s="120"/>
      <c r="O19" s="611" t="s">
        <v>198</v>
      </c>
      <c r="P19" s="621" t="s">
        <v>1400</v>
      </c>
      <c r="Q19" s="622"/>
      <c r="R19" s="623"/>
      <c r="S19" s="85">
        <v>470</v>
      </c>
      <c r="T19" s="85"/>
      <c r="U19" s="586" t="s">
        <v>199</v>
      </c>
      <c r="V19" s="587"/>
      <c r="W19" s="587"/>
      <c r="X19" s="587"/>
      <c r="Y19" s="587"/>
      <c r="Z19" s="587"/>
      <c r="AA19" s="588"/>
    </row>
    <row r="20" spans="1:27" ht="12.75" customHeight="1">
      <c r="A20" s="612"/>
      <c r="B20" s="583" t="s">
        <v>200</v>
      </c>
      <c r="C20" s="584"/>
      <c r="D20" s="585"/>
      <c r="E20" s="77">
        <v>730</v>
      </c>
      <c r="F20" s="77"/>
      <c r="G20" s="579" t="s">
        <v>201</v>
      </c>
      <c r="H20" s="580"/>
      <c r="I20" s="580"/>
      <c r="J20" s="580"/>
      <c r="K20" s="580"/>
      <c r="L20" s="580"/>
      <c r="M20" s="581"/>
      <c r="N20" s="120"/>
      <c r="O20" s="612"/>
      <c r="P20" s="583" t="s">
        <v>1401</v>
      </c>
      <c r="Q20" s="584"/>
      <c r="R20" s="585"/>
      <c r="S20" s="77">
        <v>360</v>
      </c>
      <c r="T20" s="77"/>
      <c r="U20" s="579" t="s">
        <v>202</v>
      </c>
      <c r="V20" s="580"/>
      <c r="W20" s="580"/>
      <c r="X20" s="580"/>
      <c r="Y20" s="580"/>
      <c r="Z20" s="580"/>
      <c r="AA20" s="581"/>
    </row>
    <row r="21" spans="1:27" ht="12.75" customHeight="1">
      <c r="A21" s="612"/>
      <c r="B21" s="583" t="s">
        <v>203</v>
      </c>
      <c r="C21" s="584"/>
      <c r="D21" s="585"/>
      <c r="E21" s="77">
        <v>520</v>
      </c>
      <c r="F21" s="77"/>
      <c r="G21" s="579" t="s">
        <v>204</v>
      </c>
      <c r="H21" s="580"/>
      <c r="I21" s="580"/>
      <c r="J21" s="580"/>
      <c r="K21" s="580"/>
      <c r="L21" s="580"/>
      <c r="M21" s="581"/>
      <c r="N21" s="120"/>
      <c r="O21" s="612"/>
      <c r="P21" s="583" t="s">
        <v>1402</v>
      </c>
      <c r="Q21" s="584"/>
      <c r="R21" s="585"/>
      <c r="S21" s="77">
        <v>640</v>
      </c>
      <c r="T21" s="77"/>
      <c r="U21" s="579" t="s">
        <v>205</v>
      </c>
      <c r="V21" s="580"/>
      <c r="W21" s="580"/>
      <c r="X21" s="580"/>
      <c r="Y21" s="580"/>
      <c r="Z21" s="580"/>
      <c r="AA21" s="581"/>
    </row>
    <row r="22" spans="1:27" ht="12.75" customHeight="1">
      <c r="A22" s="612"/>
      <c r="B22" s="583" t="s">
        <v>206</v>
      </c>
      <c r="C22" s="584"/>
      <c r="D22" s="585"/>
      <c r="E22" s="77">
        <v>250</v>
      </c>
      <c r="F22" s="77"/>
      <c r="G22" s="579" t="s">
        <v>207</v>
      </c>
      <c r="H22" s="580"/>
      <c r="I22" s="580"/>
      <c r="J22" s="580"/>
      <c r="K22" s="580"/>
      <c r="L22" s="580"/>
      <c r="M22" s="581"/>
      <c r="N22" s="120"/>
      <c r="O22" s="612"/>
      <c r="P22" s="583" t="s">
        <v>208</v>
      </c>
      <c r="Q22" s="584"/>
      <c r="R22" s="585"/>
      <c r="S22" s="77">
        <v>420</v>
      </c>
      <c r="T22" s="77"/>
      <c r="U22" s="579" t="s">
        <v>209</v>
      </c>
      <c r="V22" s="580"/>
      <c r="W22" s="580"/>
      <c r="X22" s="580"/>
      <c r="Y22" s="580"/>
      <c r="Z22" s="580"/>
      <c r="AA22" s="581"/>
    </row>
    <row r="23" spans="1:27" ht="12.75" customHeight="1">
      <c r="A23" s="612"/>
      <c r="B23" s="583" t="s">
        <v>210</v>
      </c>
      <c r="C23" s="584"/>
      <c r="D23" s="585"/>
      <c r="E23" s="77">
        <v>270</v>
      </c>
      <c r="F23" s="77"/>
      <c r="G23" s="579" t="s">
        <v>211</v>
      </c>
      <c r="H23" s="580"/>
      <c r="I23" s="580"/>
      <c r="J23" s="580"/>
      <c r="K23" s="580"/>
      <c r="L23" s="580"/>
      <c r="M23" s="581"/>
      <c r="N23" s="120"/>
      <c r="O23" s="612"/>
      <c r="P23" s="583" t="s">
        <v>212</v>
      </c>
      <c r="Q23" s="584"/>
      <c r="R23" s="585"/>
      <c r="S23" s="77">
        <v>440</v>
      </c>
      <c r="T23" s="77"/>
      <c r="U23" s="579" t="s">
        <v>213</v>
      </c>
      <c r="V23" s="580"/>
      <c r="W23" s="580"/>
      <c r="X23" s="580"/>
      <c r="Y23" s="580"/>
      <c r="Z23" s="580"/>
      <c r="AA23" s="581"/>
    </row>
    <row r="24" spans="1:27" ht="12.75" customHeight="1">
      <c r="A24" s="612"/>
      <c r="B24" s="583" t="s">
        <v>214</v>
      </c>
      <c r="C24" s="584"/>
      <c r="D24" s="585"/>
      <c r="E24" s="77">
        <v>560</v>
      </c>
      <c r="F24" s="77"/>
      <c r="G24" s="579" t="s">
        <v>215</v>
      </c>
      <c r="H24" s="580"/>
      <c r="I24" s="580"/>
      <c r="J24" s="580"/>
      <c r="K24" s="580"/>
      <c r="L24" s="580"/>
      <c r="M24" s="581"/>
      <c r="N24" s="120"/>
      <c r="O24" s="612"/>
      <c r="P24" s="583" t="s">
        <v>216</v>
      </c>
      <c r="Q24" s="584"/>
      <c r="R24" s="585"/>
      <c r="S24" s="77">
        <v>510</v>
      </c>
      <c r="T24" s="77"/>
      <c r="U24" s="579" t="s">
        <v>217</v>
      </c>
      <c r="V24" s="580"/>
      <c r="W24" s="580"/>
      <c r="X24" s="580"/>
      <c r="Y24" s="580"/>
      <c r="Z24" s="580"/>
      <c r="AA24" s="581"/>
    </row>
    <row r="25" spans="1:27" ht="12.75" customHeight="1">
      <c r="A25" s="612"/>
      <c r="B25" s="583" t="s">
        <v>218</v>
      </c>
      <c r="C25" s="584"/>
      <c r="D25" s="585"/>
      <c r="E25" s="77">
        <v>450</v>
      </c>
      <c r="F25" s="77"/>
      <c r="G25" s="579" t="s">
        <v>219</v>
      </c>
      <c r="H25" s="580"/>
      <c r="I25" s="580"/>
      <c r="J25" s="580"/>
      <c r="K25" s="580"/>
      <c r="L25" s="580"/>
      <c r="M25" s="581"/>
      <c r="N25" s="120"/>
      <c r="O25" s="612"/>
      <c r="P25" s="583" t="s">
        <v>220</v>
      </c>
      <c r="Q25" s="584"/>
      <c r="R25" s="585"/>
      <c r="S25" s="77">
        <v>200</v>
      </c>
      <c r="T25" s="77"/>
      <c r="U25" s="579" t="s">
        <v>221</v>
      </c>
      <c r="V25" s="580"/>
      <c r="W25" s="580"/>
      <c r="X25" s="580"/>
      <c r="Y25" s="580"/>
      <c r="Z25" s="580"/>
      <c r="AA25" s="581"/>
    </row>
    <row r="26" spans="1:27" ht="12.75" customHeight="1">
      <c r="A26" s="612"/>
      <c r="B26" s="583" t="s">
        <v>222</v>
      </c>
      <c r="C26" s="584"/>
      <c r="D26" s="585"/>
      <c r="E26" s="77">
        <v>310</v>
      </c>
      <c r="F26" s="77"/>
      <c r="G26" s="579" t="s">
        <v>223</v>
      </c>
      <c r="H26" s="580"/>
      <c r="I26" s="580"/>
      <c r="J26" s="580"/>
      <c r="K26" s="580"/>
      <c r="L26" s="580"/>
      <c r="M26" s="581"/>
      <c r="N26" s="120"/>
      <c r="O26" s="612"/>
      <c r="P26" s="583" t="s">
        <v>224</v>
      </c>
      <c r="Q26" s="584"/>
      <c r="R26" s="585"/>
      <c r="S26" s="77">
        <v>300</v>
      </c>
      <c r="T26" s="77"/>
      <c r="U26" s="579" t="s">
        <v>947</v>
      </c>
      <c r="V26" s="580"/>
      <c r="W26" s="580"/>
      <c r="X26" s="580"/>
      <c r="Y26" s="580"/>
      <c r="Z26" s="580"/>
      <c r="AA26" s="581"/>
    </row>
    <row r="27" spans="1:27" ht="12.75" customHeight="1">
      <c r="A27" s="612"/>
      <c r="B27" s="583" t="s">
        <v>1403</v>
      </c>
      <c r="C27" s="584"/>
      <c r="D27" s="585"/>
      <c r="E27" s="77">
        <v>390</v>
      </c>
      <c r="F27" s="77"/>
      <c r="G27" s="579" t="s">
        <v>225</v>
      </c>
      <c r="H27" s="580"/>
      <c r="I27" s="580"/>
      <c r="J27" s="580"/>
      <c r="K27" s="580"/>
      <c r="L27" s="580"/>
      <c r="M27" s="581"/>
      <c r="N27" s="120"/>
      <c r="O27" s="612"/>
      <c r="P27" s="583" t="s">
        <v>226</v>
      </c>
      <c r="Q27" s="584"/>
      <c r="R27" s="585"/>
      <c r="S27" s="77">
        <v>270</v>
      </c>
      <c r="T27" s="77"/>
      <c r="U27" s="579" t="s">
        <v>946</v>
      </c>
      <c r="V27" s="580"/>
      <c r="W27" s="580"/>
      <c r="X27" s="580"/>
      <c r="Y27" s="580"/>
      <c r="Z27" s="580"/>
      <c r="AA27" s="581"/>
    </row>
    <row r="28" spans="1:27" ht="12.75" customHeight="1">
      <c r="A28" s="612"/>
      <c r="B28" s="633"/>
      <c r="C28" s="634"/>
      <c r="D28" s="635"/>
      <c r="E28" s="78"/>
      <c r="F28" s="78"/>
      <c r="G28" s="472"/>
      <c r="H28" s="473"/>
      <c r="I28" s="473"/>
      <c r="J28" s="473"/>
      <c r="K28" s="473"/>
      <c r="L28" s="473"/>
      <c r="M28" s="590"/>
      <c r="N28" s="120"/>
      <c r="O28" s="612"/>
      <c r="P28" s="583" t="s">
        <v>1404</v>
      </c>
      <c r="Q28" s="584"/>
      <c r="R28" s="585"/>
      <c r="S28" s="77">
        <v>840</v>
      </c>
      <c r="T28" s="77"/>
      <c r="U28" s="579" t="s">
        <v>227</v>
      </c>
      <c r="V28" s="580"/>
      <c r="W28" s="580"/>
      <c r="X28" s="580"/>
      <c r="Y28" s="580"/>
      <c r="Z28" s="580"/>
      <c r="AA28" s="581"/>
    </row>
    <row r="29" spans="1:27" ht="12.75" customHeight="1">
      <c r="A29" s="613"/>
      <c r="B29" s="582" t="s">
        <v>32</v>
      </c>
      <c r="C29" s="476"/>
      <c r="D29" s="477"/>
      <c r="E29" s="86">
        <f>SUM(E17:E28)</f>
        <v>4720</v>
      </c>
      <c r="F29" s="86">
        <f>SUM(F17:F28)</f>
        <v>0</v>
      </c>
      <c r="G29" s="591"/>
      <c r="H29" s="592"/>
      <c r="I29" s="592"/>
      <c r="J29" s="592"/>
      <c r="K29" s="592"/>
      <c r="L29" s="592"/>
      <c r="M29" s="593"/>
      <c r="N29" s="120"/>
      <c r="O29" s="612"/>
      <c r="P29" s="633"/>
      <c r="Q29" s="634"/>
      <c r="R29" s="635"/>
      <c r="S29" s="78"/>
      <c r="T29" s="78"/>
      <c r="U29" s="472"/>
      <c r="V29" s="473"/>
      <c r="W29" s="473"/>
      <c r="X29" s="473"/>
      <c r="Y29" s="473"/>
      <c r="Z29" s="473"/>
      <c r="AA29" s="590"/>
    </row>
    <row r="30" spans="1:27" ht="12.75" customHeight="1">
      <c r="A30" s="611" t="s">
        <v>228</v>
      </c>
      <c r="B30" s="621" t="s">
        <v>1405</v>
      </c>
      <c r="C30" s="622"/>
      <c r="D30" s="623"/>
      <c r="E30" s="85">
        <v>660</v>
      </c>
      <c r="F30" s="85"/>
      <c r="G30" s="586" t="s">
        <v>229</v>
      </c>
      <c r="H30" s="587"/>
      <c r="I30" s="587"/>
      <c r="J30" s="587"/>
      <c r="K30" s="587"/>
      <c r="L30" s="587"/>
      <c r="M30" s="588"/>
      <c r="N30" s="120"/>
      <c r="O30" s="613"/>
      <c r="P30" s="582" t="s">
        <v>32</v>
      </c>
      <c r="Q30" s="476"/>
      <c r="R30" s="477"/>
      <c r="S30" s="86">
        <f>SUM(S19:S29)</f>
        <v>4450</v>
      </c>
      <c r="T30" s="86">
        <f>SUM(T19:T29)</f>
        <v>0</v>
      </c>
      <c r="U30" s="591"/>
      <c r="V30" s="592"/>
      <c r="W30" s="592"/>
      <c r="X30" s="592"/>
      <c r="Y30" s="592"/>
      <c r="Z30" s="592"/>
      <c r="AA30" s="593"/>
    </row>
    <row r="31" spans="1:27" ht="12.75" customHeight="1">
      <c r="A31" s="612"/>
      <c r="B31" s="583" t="s">
        <v>1406</v>
      </c>
      <c r="C31" s="584"/>
      <c r="D31" s="585"/>
      <c r="E31" s="77">
        <v>200</v>
      </c>
      <c r="F31" s="77"/>
      <c r="G31" s="579" t="s">
        <v>230</v>
      </c>
      <c r="H31" s="580"/>
      <c r="I31" s="580"/>
      <c r="J31" s="580"/>
      <c r="K31" s="580"/>
      <c r="L31" s="580"/>
      <c r="M31" s="581"/>
      <c r="N31" s="120"/>
      <c r="O31" s="611" t="s">
        <v>231</v>
      </c>
      <c r="P31" s="621" t="s">
        <v>1407</v>
      </c>
      <c r="Q31" s="622"/>
      <c r="R31" s="623"/>
      <c r="S31" s="85">
        <v>570</v>
      </c>
      <c r="T31" s="85"/>
      <c r="U31" s="586" t="s">
        <v>232</v>
      </c>
      <c r="V31" s="587"/>
      <c r="W31" s="587"/>
      <c r="X31" s="587"/>
      <c r="Y31" s="587"/>
      <c r="Z31" s="587"/>
      <c r="AA31" s="588"/>
    </row>
    <row r="32" spans="1:27" ht="12.75" customHeight="1">
      <c r="A32" s="612"/>
      <c r="B32" s="583" t="s">
        <v>233</v>
      </c>
      <c r="C32" s="584"/>
      <c r="D32" s="585"/>
      <c r="E32" s="77">
        <v>210</v>
      </c>
      <c r="F32" s="77"/>
      <c r="G32" s="579" t="s">
        <v>234</v>
      </c>
      <c r="H32" s="580"/>
      <c r="I32" s="580"/>
      <c r="J32" s="580"/>
      <c r="K32" s="580"/>
      <c r="L32" s="580"/>
      <c r="M32" s="581"/>
      <c r="N32" s="120"/>
      <c r="O32" s="612"/>
      <c r="P32" s="583" t="s">
        <v>1408</v>
      </c>
      <c r="Q32" s="584"/>
      <c r="R32" s="585"/>
      <c r="S32" s="77">
        <v>310</v>
      </c>
      <c r="T32" s="77"/>
      <c r="U32" s="579" t="s">
        <v>235</v>
      </c>
      <c r="V32" s="580"/>
      <c r="W32" s="580"/>
      <c r="X32" s="580"/>
      <c r="Y32" s="580"/>
      <c r="Z32" s="580"/>
      <c r="AA32" s="581"/>
    </row>
    <row r="33" spans="1:27" ht="12.75" customHeight="1">
      <c r="A33" s="612"/>
      <c r="B33" s="583" t="s">
        <v>236</v>
      </c>
      <c r="C33" s="584"/>
      <c r="D33" s="585"/>
      <c r="E33" s="77">
        <v>630</v>
      </c>
      <c r="F33" s="77"/>
      <c r="G33" s="579" t="s">
        <v>237</v>
      </c>
      <c r="H33" s="580"/>
      <c r="I33" s="580"/>
      <c r="J33" s="580"/>
      <c r="K33" s="580"/>
      <c r="L33" s="580"/>
      <c r="M33" s="581"/>
      <c r="N33" s="120"/>
      <c r="O33" s="612"/>
      <c r="P33" s="583" t="s">
        <v>1409</v>
      </c>
      <c r="Q33" s="584"/>
      <c r="R33" s="585"/>
      <c r="S33" s="77">
        <v>320</v>
      </c>
      <c r="T33" s="77"/>
      <c r="U33" s="579" t="s">
        <v>238</v>
      </c>
      <c r="V33" s="580"/>
      <c r="W33" s="580"/>
      <c r="X33" s="580"/>
      <c r="Y33" s="580"/>
      <c r="Z33" s="580"/>
      <c r="AA33" s="581"/>
    </row>
    <row r="34" spans="1:27" ht="12.75" customHeight="1">
      <c r="A34" s="612"/>
      <c r="B34" s="583" t="s">
        <v>239</v>
      </c>
      <c r="C34" s="584"/>
      <c r="D34" s="585"/>
      <c r="E34" s="77">
        <v>340</v>
      </c>
      <c r="F34" s="77"/>
      <c r="G34" s="579" t="s">
        <v>240</v>
      </c>
      <c r="H34" s="580"/>
      <c r="I34" s="580"/>
      <c r="J34" s="580"/>
      <c r="K34" s="580"/>
      <c r="L34" s="580"/>
      <c r="M34" s="581"/>
      <c r="N34" s="120"/>
      <c r="O34" s="612"/>
      <c r="P34" s="583" t="s">
        <v>241</v>
      </c>
      <c r="Q34" s="584"/>
      <c r="R34" s="585"/>
      <c r="S34" s="77">
        <v>240</v>
      </c>
      <c r="T34" s="77"/>
      <c r="U34" s="579" t="s">
        <v>242</v>
      </c>
      <c r="V34" s="580"/>
      <c r="W34" s="580"/>
      <c r="X34" s="580"/>
      <c r="Y34" s="580"/>
      <c r="Z34" s="580"/>
      <c r="AA34" s="581"/>
    </row>
    <row r="35" spans="1:27" ht="12.75" customHeight="1">
      <c r="A35" s="612"/>
      <c r="B35" s="583" t="s">
        <v>243</v>
      </c>
      <c r="C35" s="584"/>
      <c r="D35" s="585"/>
      <c r="E35" s="77">
        <v>190</v>
      </c>
      <c r="F35" s="77"/>
      <c r="G35" s="579" t="s">
        <v>244</v>
      </c>
      <c r="H35" s="580"/>
      <c r="I35" s="580"/>
      <c r="J35" s="580"/>
      <c r="K35" s="580"/>
      <c r="L35" s="580"/>
      <c r="M35" s="581"/>
      <c r="N35" s="120"/>
      <c r="O35" s="612"/>
      <c r="P35" s="583" t="s">
        <v>245</v>
      </c>
      <c r="Q35" s="584"/>
      <c r="R35" s="585"/>
      <c r="S35" s="77">
        <v>560</v>
      </c>
      <c r="T35" s="77"/>
      <c r="U35" s="579" t="s">
        <v>246</v>
      </c>
      <c r="V35" s="580"/>
      <c r="W35" s="580"/>
      <c r="X35" s="580"/>
      <c r="Y35" s="580"/>
      <c r="Z35" s="580"/>
      <c r="AA35" s="581"/>
    </row>
    <row r="36" spans="1:27" ht="12.75" customHeight="1">
      <c r="A36" s="612"/>
      <c r="B36" s="583" t="s">
        <v>1410</v>
      </c>
      <c r="C36" s="584"/>
      <c r="D36" s="585"/>
      <c r="E36" s="77">
        <v>410</v>
      </c>
      <c r="F36" s="77"/>
      <c r="G36" s="579" t="s">
        <v>247</v>
      </c>
      <c r="H36" s="580"/>
      <c r="I36" s="580"/>
      <c r="J36" s="580"/>
      <c r="K36" s="580"/>
      <c r="L36" s="580"/>
      <c r="M36" s="581"/>
      <c r="N36" s="120"/>
      <c r="O36" s="612"/>
      <c r="P36" s="583" t="s">
        <v>248</v>
      </c>
      <c r="Q36" s="584"/>
      <c r="R36" s="585"/>
      <c r="S36" s="77">
        <v>700</v>
      </c>
      <c r="T36" s="77"/>
      <c r="U36" s="579" t="s">
        <v>249</v>
      </c>
      <c r="V36" s="580"/>
      <c r="W36" s="580"/>
      <c r="X36" s="580"/>
      <c r="Y36" s="580"/>
      <c r="Z36" s="580"/>
      <c r="AA36" s="581"/>
    </row>
    <row r="37" spans="1:27" ht="12.75" customHeight="1">
      <c r="A37" s="612"/>
      <c r="B37" s="583" t="s">
        <v>1411</v>
      </c>
      <c r="C37" s="584"/>
      <c r="D37" s="585"/>
      <c r="E37" s="77">
        <v>360</v>
      </c>
      <c r="F37" s="77"/>
      <c r="G37" s="579" t="s">
        <v>250</v>
      </c>
      <c r="H37" s="580"/>
      <c r="I37" s="580"/>
      <c r="J37" s="580"/>
      <c r="K37" s="580"/>
      <c r="L37" s="580"/>
      <c r="M37" s="581"/>
      <c r="N37" s="120"/>
      <c r="O37" s="612"/>
      <c r="P37" s="583" t="s">
        <v>251</v>
      </c>
      <c r="Q37" s="584"/>
      <c r="R37" s="585"/>
      <c r="S37" s="77">
        <v>280</v>
      </c>
      <c r="T37" s="77"/>
      <c r="U37" s="579" t="s">
        <v>252</v>
      </c>
      <c r="V37" s="580"/>
      <c r="W37" s="580"/>
      <c r="X37" s="580"/>
      <c r="Y37" s="580"/>
      <c r="Z37" s="580"/>
      <c r="AA37" s="581"/>
    </row>
    <row r="38" spans="1:27" ht="12.75" customHeight="1">
      <c r="A38" s="612"/>
      <c r="B38" s="583" t="s">
        <v>1412</v>
      </c>
      <c r="C38" s="584"/>
      <c r="D38" s="585"/>
      <c r="E38" s="77">
        <v>310</v>
      </c>
      <c r="F38" s="77"/>
      <c r="G38" s="579" t="s">
        <v>253</v>
      </c>
      <c r="H38" s="580"/>
      <c r="I38" s="580"/>
      <c r="J38" s="580"/>
      <c r="K38" s="580"/>
      <c r="L38" s="580"/>
      <c r="M38" s="581"/>
      <c r="N38" s="120"/>
      <c r="O38" s="612"/>
      <c r="P38" s="583" t="s">
        <v>254</v>
      </c>
      <c r="Q38" s="584"/>
      <c r="R38" s="585"/>
      <c r="S38" s="77">
        <v>360</v>
      </c>
      <c r="T38" s="77"/>
      <c r="U38" s="579" t="s">
        <v>255</v>
      </c>
      <c r="V38" s="580"/>
      <c r="W38" s="580"/>
      <c r="X38" s="580"/>
      <c r="Y38" s="580"/>
      <c r="Z38" s="580"/>
      <c r="AA38" s="581"/>
    </row>
    <row r="39" spans="1:27" ht="12.75" customHeight="1">
      <c r="A39" s="612"/>
      <c r="B39" s="583" t="s">
        <v>1413</v>
      </c>
      <c r="C39" s="584"/>
      <c r="D39" s="585"/>
      <c r="E39" s="77">
        <v>300</v>
      </c>
      <c r="F39" s="77"/>
      <c r="G39" s="579" t="s">
        <v>256</v>
      </c>
      <c r="H39" s="580"/>
      <c r="I39" s="580"/>
      <c r="J39" s="580"/>
      <c r="K39" s="580"/>
      <c r="L39" s="580"/>
      <c r="M39" s="581"/>
      <c r="N39" s="120"/>
      <c r="O39" s="612"/>
      <c r="P39" s="583" t="s">
        <v>257</v>
      </c>
      <c r="Q39" s="584"/>
      <c r="R39" s="585"/>
      <c r="S39" s="77">
        <v>460</v>
      </c>
      <c r="T39" s="77"/>
      <c r="U39" s="579" t="s">
        <v>258</v>
      </c>
      <c r="V39" s="580"/>
      <c r="W39" s="580"/>
      <c r="X39" s="580"/>
      <c r="Y39" s="580"/>
      <c r="Z39" s="580"/>
      <c r="AA39" s="581"/>
    </row>
    <row r="40" spans="1:27" ht="12.75" customHeight="1">
      <c r="A40" s="612"/>
      <c r="B40" s="633"/>
      <c r="C40" s="634"/>
      <c r="D40" s="635"/>
      <c r="E40" s="78"/>
      <c r="F40" s="78"/>
      <c r="G40" s="472"/>
      <c r="H40" s="473"/>
      <c r="I40" s="473"/>
      <c r="J40" s="473"/>
      <c r="K40" s="473"/>
      <c r="L40" s="473"/>
      <c r="M40" s="590"/>
      <c r="N40" s="120"/>
      <c r="O40" s="612"/>
      <c r="P40" s="583" t="s">
        <v>259</v>
      </c>
      <c r="Q40" s="584"/>
      <c r="R40" s="585"/>
      <c r="S40" s="77">
        <v>470</v>
      </c>
      <c r="T40" s="77"/>
      <c r="U40" s="579" t="s">
        <v>260</v>
      </c>
      <c r="V40" s="580"/>
      <c r="W40" s="580"/>
      <c r="X40" s="580"/>
      <c r="Y40" s="580"/>
      <c r="Z40" s="580"/>
      <c r="AA40" s="581"/>
    </row>
    <row r="41" spans="1:27" ht="12.75" customHeight="1">
      <c r="A41" s="613"/>
      <c r="B41" s="582" t="s">
        <v>32</v>
      </c>
      <c r="C41" s="476"/>
      <c r="D41" s="660"/>
      <c r="E41" s="86">
        <f>SUM(E30:E40)</f>
        <v>3610</v>
      </c>
      <c r="F41" s="86">
        <f>SUM(F30:F40)</f>
        <v>0</v>
      </c>
      <c r="G41" s="591"/>
      <c r="H41" s="592"/>
      <c r="I41" s="592"/>
      <c r="J41" s="592"/>
      <c r="K41" s="592"/>
      <c r="L41" s="592"/>
      <c r="M41" s="593"/>
      <c r="N41" s="120"/>
      <c r="O41" s="612"/>
      <c r="P41" s="583" t="s">
        <v>261</v>
      </c>
      <c r="Q41" s="584"/>
      <c r="R41" s="585"/>
      <c r="S41" s="77">
        <v>380</v>
      </c>
      <c r="T41" s="77"/>
      <c r="U41" s="579" t="s">
        <v>262</v>
      </c>
      <c r="V41" s="580"/>
      <c r="W41" s="580"/>
      <c r="X41" s="580"/>
      <c r="Y41" s="580"/>
      <c r="Z41" s="580"/>
      <c r="AA41" s="581"/>
    </row>
    <row r="42" spans="1:27" ht="12.75" customHeight="1">
      <c r="A42" s="611" t="s">
        <v>263</v>
      </c>
      <c r="B42" s="621" t="s">
        <v>1414</v>
      </c>
      <c r="C42" s="622"/>
      <c r="D42" s="623"/>
      <c r="E42" s="85">
        <v>450</v>
      </c>
      <c r="F42" s="85"/>
      <c r="G42" s="586" t="s">
        <v>264</v>
      </c>
      <c r="H42" s="587"/>
      <c r="I42" s="587"/>
      <c r="J42" s="587"/>
      <c r="K42" s="587"/>
      <c r="L42" s="587"/>
      <c r="M42" s="588"/>
      <c r="N42" s="120"/>
      <c r="O42" s="612"/>
      <c r="P42" s="583" t="s">
        <v>265</v>
      </c>
      <c r="Q42" s="584"/>
      <c r="R42" s="585"/>
      <c r="S42" s="77">
        <v>500</v>
      </c>
      <c r="T42" s="77"/>
      <c r="U42" s="579" t="s">
        <v>266</v>
      </c>
      <c r="V42" s="580"/>
      <c r="W42" s="580"/>
      <c r="X42" s="580"/>
      <c r="Y42" s="580"/>
      <c r="Z42" s="580"/>
      <c r="AA42" s="581"/>
    </row>
    <row r="43" spans="1:27" ht="12.75" customHeight="1">
      <c r="A43" s="612"/>
      <c r="B43" s="583" t="s">
        <v>1415</v>
      </c>
      <c r="C43" s="584"/>
      <c r="D43" s="585"/>
      <c r="E43" s="77">
        <v>490</v>
      </c>
      <c r="F43" s="77"/>
      <c r="G43" s="579" t="s">
        <v>267</v>
      </c>
      <c r="H43" s="580"/>
      <c r="I43" s="580"/>
      <c r="J43" s="580"/>
      <c r="K43" s="580"/>
      <c r="L43" s="580"/>
      <c r="M43" s="581"/>
      <c r="N43" s="120"/>
      <c r="O43" s="612"/>
      <c r="P43" s="583" t="s">
        <v>268</v>
      </c>
      <c r="Q43" s="584"/>
      <c r="R43" s="585"/>
      <c r="S43" s="77">
        <v>430</v>
      </c>
      <c r="T43" s="77"/>
      <c r="U43" s="579" t="s">
        <v>269</v>
      </c>
      <c r="V43" s="580"/>
      <c r="W43" s="580"/>
      <c r="X43" s="580"/>
      <c r="Y43" s="580"/>
      <c r="Z43" s="580"/>
      <c r="AA43" s="581"/>
    </row>
    <row r="44" spans="1:27" ht="12.75" customHeight="1">
      <c r="A44" s="612"/>
      <c r="B44" s="583" t="s">
        <v>1416</v>
      </c>
      <c r="C44" s="584"/>
      <c r="D44" s="585"/>
      <c r="E44" s="77">
        <v>520</v>
      </c>
      <c r="F44" s="77"/>
      <c r="G44" s="579" t="s">
        <v>270</v>
      </c>
      <c r="H44" s="580"/>
      <c r="I44" s="580"/>
      <c r="J44" s="580"/>
      <c r="K44" s="580"/>
      <c r="L44" s="580"/>
      <c r="M44" s="581"/>
      <c r="N44" s="120"/>
      <c r="O44" s="612"/>
      <c r="P44" s="633"/>
      <c r="Q44" s="634"/>
      <c r="R44" s="635"/>
      <c r="S44" s="78"/>
      <c r="T44" s="78"/>
      <c r="U44" s="472"/>
      <c r="V44" s="473"/>
      <c r="W44" s="473"/>
      <c r="X44" s="473"/>
      <c r="Y44" s="473"/>
      <c r="Z44" s="473"/>
      <c r="AA44" s="590"/>
    </row>
    <row r="45" spans="1:27" ht="12.75" customHeight="1">
      <c r="A45" s="612"/>
      <c r="B45" s="583" t="s">
        <v>271</v>
      </c>
      <c r="C45" s="584"/>
      <c r="D45" s="585"/>
      <c r="E45" s="77">
        <v>310</v>
      </c>
      <c r="F45" s="77"/>
      <c r="G45" s="579" t="s">
        <v>272</v>
      </c>
      <c r="H45" s="580"/>
      <c r="I45" s="580"/>
      <c r="J45" s="580"/>
      <c r="K45" s="580"/>
      <c r="L45" s="580"/>
      <c r="M45" s="581"/>
      <c r="N45" s="120"/>
      <c r="O45" s="613"/>
      <c r="P45" s="582" t="s">
        <v>32</v>
      </c>
      <c r="Q45" s="476"/>
      <c r="R45" s="477"/>
      <c r="S45" s="86">
        <f>SUM(S31:S44)</f>
        <v>5580</v>
      </c>
      <c r="T45" s="86">
        <f>SUM(T31:T44)</f>
        <v>0</v>
      </c>
      <c r="U45" s="591"/>
      <c r="V45" s="592"/>
      <c r="W45" s="592"/>
      <c r="X45" s="592"/>
      <c r="Y45" s="592"/>
      <c r="Z45" s="592"/>
      <c r="AA45" s="593"/>
    </row>
    <row r="46" spans="1:27" ht="12.75" customHeight="1">
      <c r="A46" s="612"/>
      <c r="B46" s="583" t="s">
        <v>273</v>
      </c>
      <c r="C46" s="584"/>
      <c r="D46" s="585"/>
      <c r="E46" s="77">
        <v>360</v>
      </c>
      <c r="F46" s="77"/>
      <c r="G46" s="579" t="s">
        <v>274</v>
      </c>
      <c r="H46" s="580"/>
      <c r="I46" s="580"/>
      <c r="J46" s="580"/>
      <c r="K46" s="580"/>
      <c r="L46" s="580"/>
      <c r="M46" s="581"/>
      <c r="N46" s="120"/>
      <c r="O46" s="18"/>
      <c r="P46" s="18"/>
      <c r="Q46" s="18"/>
      <c r="R46" s="18"/>
      <c r="S46" s="18"/>
      <c r="T46" s="61"/>
      <c r="U46" s="18"/>
      <c r="V46" s="18"/>
      <c r="W46" s="18"/>
      <c r="X46" s="18"/>
      <c r="Y46" s="18"/>
      <c r="Z46" s="18"/>
      <c r="AA46" s="18"/>
    </row>
    <row r="47" spans="1:27" ht="12.75" customHeight="1">
      <c r="A47" s="612"/>
      <c r="B47" s="583" t="s">
        <v>1417</v>
      </c>
      <c r="C47" s="584"/>
      <c r="D47" s="585"/>
      <c r="E47" s="77">
        <v>920</v>
      </c>
      <c r="F47" s="77"/>
      <c r="G47" s="579" t="s">
        <v>275</v>
      </c>
      <c r="H47" s="580"/>
      <c r="I47" s="580"/>
      <c r="J47" s="580"/>
      <c r="K47" s="580"/>
      <c r="L47" s="580"/>
      <c r="M47" s="581"/>
      <c r="N47" s="120"/>
      <c r="O47" s="695" t="s">
        <v>276</v>
      </c>
      <c r="P47" s="696"/>
      <c r="Q47" s="696"/>
      <c r="R47" s="697"/>
      <c r="S47" s="97">
        <f>SUM(E16,E29,E41,E50,E63,S18,S30,S45)</f>
        <v>34270</v>
      </c>
      <c r="T47" s="109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612"/>
      <c r="B48" s="583" t="s">
        <v>1418</v>
      </c>
      <c r="C48" s="584"/>
      <c r="D48" s="585"/>
      <c r="E48" s="77">
        <v>330</v>
      </c>
      <c r="F48" s="77"/>
      <c r="G48" s="579" t="s">
        <v>277</v>
      </c>
      <c r="H48" s="580"/>
      <c r="I48" s="580"/>
      <c r="J48" s="580"/>
      <c r="K48" s="580"/>
      <c r="L48" s="580"/>
      <c r="M48" s="581"/>
      <c r="N48" s="120"/>
      <c r="O48" s="18"/>
      <c r="P48" s="18"/>
      <c r="Q48" s="18"/>
      <c r="R48" s="18"/>
      <c r="S48" s="18"/>
      <c r="T48" s="61"/>
      <c r="U48" s="18"/>
      <c r="V48" s="18"/>
      <c r="W48" s="18"/>
      <c r="X48" s="18"/>
      <c r="Y48" s="18"/>
      <c r="Z48" s="18"/>
      <c r="AA48" s="18"/>
    </row>
    <row r="49" spans="1:27" ht="12.75" customHeight="1">
      <c r="A49" s="612"/>
      <c r="B49" s="633"/>
      <c r="C49" s="634"/>
      <c r="D49" s="635"/>
      <c r="E49" s="78"/>
      <c r="F49" s="78"/>
      <c r="G49" s="472"/>
      <c r="H49" s="473"/>
      <c r="I49" s="473"/>
      <c r="J49" s="473"/>
      <c r="K49" s="473"/>
      <c r="L49" s="473"/>
      <c r="M49" s="590"/>
      <c r="N49" s="120"/>
      <c r="O49" s="695" t="s">
        <v>278</v>
      </c>
      <c r="P49" s="696"/>
      <c r="Q49" s="696"/>
      <c r="R49" s="697"/>
      <c r="S49" s="96">
        <f>'小倉北区①'!S62+'小倉北区②'!S47</f>
        <v>77590</v>
      </c>
      <c r="T49" s="114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613"/>
      <c r="B50" s="582" t="s">
        <v>32</v>
      </c>
      <c r="C50" s="476"/>
      <c r="D50" s="660"/>
      <c r="E50" s="86">
        <f>SUM(E42:E49)</f>
        <v>3380</v>
      </c>
      <c r="F50" s="86">
        <f>SUM(F42:F49)</f>
        <v>0</v>
      </c>
      <c r="G50" s="591"/>
      <c r="H50" s="592"/>
      <c r="I50" s="592"/>
      <c r="J50" s="592"/>
      <c r="K50" s="592"/>
      <c r="L50" s="592"/>
      <c r="M50" s="593"/>
      <c r="N50" s="12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611" t="s">
        <v>279</v>
      </c>
      <c r="B51" s="621" t="s">
        <v>1419</v>
      </c>
      <c r="C51" s="622"/>
      <c r="D51" s="623"/>
      <c r="E51" s="85">
        <v>580</v>
      </c>
      <c r="F51" s="85"/>
      <c r="G51" s="586" t="s">
        <v>280</v>
      </c>
      <c r="H51" s="587"/>
      <c r="I51" s="587"/>
      <c r="J51" s="587"/>
      <c r="K51" s="587"/>
      <c r="L51" s="587"/>
      <c r="M51" s="588"/>
      <c r="N51" s="120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612"/>
      <c r="B52" s="583" t="s">
        <v>1420</v>
      </c>
      <c r="C52" s="584"/>
      <c r="D52" s="585"/>
      <c r="E52" s="77">
        <v>370</v>
      </c>
      <c r="F52" s="77"/>
      <c r="G52" s="579" t="s">
        <v>281</v>
      </c>
      <c r="H52" s="580"/>
      <c r="I52" s="580"/>
      <c r="J52" s="580"/>
      <c r="K52" s="580"/>
      <c r="L52" s="580"/>
      <c r="M52" s="581"/>
      <c r="N52" s="12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612"/>
      <c r="B53" s="583" t="s">
        <v>282</v>
      </c>
      <c r="C53" s="584"/>
      <c r="D53" s="585"/>
      <c r="E53" s="77">
        <v>450</v>
      </c>
      <c r="F53" s="77"/>
      <c r="G53" s="579" t="s">
        <v>283</v>
      </c>
      <c r="H53" s="580"/>
      <c r="I53" s="580"/>
      <c r="J53" s="580"/>
      <c r="K53" s="580"/>
      <c r="L53" s="580"/>
      <c r="M53" s="581"/>
      <c r="N53" s="12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612"/>
      <c r="B54" s="583" t="s">
        <v>284</v>
      </c>
      <c r="C54" s="584"/>
      <c r="D54" s="585"/>
      <c r="E54" s="77">
        <v>740</v>
      </c>
      <c r="F54" s="77"/>
      <c r="G54" s="579" t="s">
        <v>285</v>
      </c>
      <c r="H54" s="580"/>
      <c r="I54" s="580"/>
      <c r="J54" s="580"/>
      <c r="K54" s="580"/>
      <c r="L54" s="580"/>
      <c r="M54" s="581"/>
      <c r="N54" s="12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612"/>
      <c r="B55" s="583" t="s">
        <v>286</v>
      </c>
      <c r="C55" s="584"/>
      <c r="D55" s="585"/>
      <c r="E55" s="77">
        <v>770</v>
      </c>
      <c r="F55" s="77"/>
      <c r="G55" s="579" t="s">
        <v>287</v>
      </c>
      <c r="H55" s="580"/>
      <c r="I55" s="580"/>
      <c r="J55" s="580"/>
      <c r="K55" s="580"/>
      <c r="L55" s="580"/>
      <c r="M55" s="581"/>
      <c r="N55" s="12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612"/>
      <c r="B56" s="583" t="s">
        <v>288</v>
      </c>
      <c r="C56" s="584"/>
      <c r="D56" s="585"/>
      <c r="E56" s="77">
        <v>440</v>
      </c>
      <c r="F56" s="77"/>
      <c r="G56" s="579" t="s">
        <v>289</v>
      </c>
      <c r="H56" s="580"/>
      <c r="I56" s="580"/>
      <c r="J56" s="580"/>
      <c r="K56" s="580"/>
      <c r="L56" s="580"/>
      <c r="M56" s="581"/>
      <c r="N56" s="12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612"/>
      <c r="B57" s="583" t="s">
        <v>290</v>
      </c>
      <c r="C57" s="584"/>
      <c r="D57" s="585"/>
      <c r="E57" s="77">
        <v>510</v>
      </c>
      <c r="F57" s="77"/>
      <c r="G57" s="579" t="s">
        <v>291</v>
      </c>
      <c r="H57" s="580"/>
      <c r="I57" s="580"/>
      <c r="J57" s="580"/>
      <c r="K57" s="580"/>
      <c r="L57" s="580"/>
      <c r="M57" s="581"/>
      <c r="N57" s="12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612"/>
      <c r="B58" s="583" t="s">
        <v>1421</v>
      </c>
      <c r="C58" s="584"/>
      <c r="D58" s="585"/>
      <c r="E58" s="77">
        <v>480</v>
      </c>
      <c r="F58" s="77"/>
      <c r="G58" s="579" t="s">
        <v>292</v>
      </c>
      <c r="H58" s="580"/>
      <c r="I58" s="580"/>
      <c r="J58" s="580"/>
      <c r="K58" s="580"/>
      <c r="L58" s="580"/>
      <c r="M58" s="581"/>
      <c r="N58" s="12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612"/>
      <c r="B59" s="583" t="s">
        <v>1422</v>
      </c>
      <c r="C59" s="584"/>
      <c r="D59" s="585"/>
      <c r="E59" s="77">
        <v>300</v>
      </c>
      <c r="F59" s="77"/>
      <c r="G59" s="579" t="s">
        <v>293</v>
      </c>
      <c r="H59" s="580"/>
      <c r="I59" s="580"/>
      <c r="J59" s="580"/>
      <c r="K59" s="580"/>
      <c r="L59" s="580"/>
      <c r="M59" s="581"/>
      <c r="N59" s="12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612"/>
      <c r="B60" s="583" t="s">
        <v>1423</v>
      </c>
      <c r="C60" s="584"/>
      <c r="D60" s="585"/>
      <c r="E60" s="77">
        <v>480</v>
      </c>
      <c r="F60" s="77"/>
      <c r="G60" s="579" t="s">
        <v>294</v>
      </c>
      <c r="H60" s="580"/>
      <c r="I60" s="580"/>
      <c r="J60" s="580"/>
      <c r="K60" s="580"/>
      <c r="L60" s="580"/>
      <c r="M60" s="581"/>
      <c r="N60" s="12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612"/>
      <c r="B61" s="583" t="s">
        <v>1424</v>
      </c>
      <c r="C61" s="584"/>
      <c r="D61" s="585"/>
      <c r="E61" s="77">
        <v>210</v>
      </c>
      <c r="F61" s="77"/>
      <c r="G61" s="579" t="s">
        <v>295</v>
      </c>
      <c r="H61" s="580"/>
      <c r="I61" s="580"/>
      <c r="J61" s="580"/>
      <c r="K61" s="580"/>
      <c r="L61" s="580"/>
      <c r="M61" s="581"/>
      <c r="N61" s="12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612"/>
      <c r="B62" s="704"/>
      <c r="C62" s="705"/>
      <c r="D62" s="706"/>
      <c r="E62" s="80"/>
      <c r="F62" s="80"/>
      <c r="G62" s="472"/>
      <c r="H62" s="473"/>
      <c r="I62" s="473"/>
      <c r="J62" s="473"/>
      <c r="K62" s="473"/>
      <c r="L62" s="473"/>
      <c r="M62" s="590"/>
      <c r="N62" s="12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613"/>
      <c r="B63" s="582" t="s">
        <v>32</v>
      </c>
      <c r="C63" s="476"/>
      <c r="D63" s="660"/>
      <c r="E63" s="86">
        <f>SUM(E51:E62)</f>
        <v>5330</v>
      </c>
      <c r="F63" s="95">
        <f>SUM(F51:F62)</f>
        <v>0</v>
      </c>
      <c r="G63" s="591"/>
      <c r="H63" s="592"/>
      <c r="I63" s="592"/>
      <c r="J63" s="592"/>
      <c r="K63" s="592"/>
      <c r="L63" s="592"/>
      <c r="M63" s="593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5:27" ht="12.75" customHeight="1"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574" t="s">
        <v>945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226"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G11:M11"/>
    <mergeCell ref="G14:M14"/>
    <mergeCell ref="O6:O18"/>
    <mergeCell ref="P11:R11"/>
    <mergeCell ref="G12:M12"/>
    <mergeCell ref="P17:R17"/>
    <mergeCell ref="G6:M6"/>
    <mergeCell ref="P9:R9"/>
    <mergeCell ref="G8:M8"/>
    <mergeCell ref="P7:R7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B16:D16"/>
    <mergeCell ref="B12:D12"/>
    <mergeCell ref="G16:M16"/>
    <mergeCell ref="P12:R12"/>
    <mergeCell ref="P21:R21"/>
    <mergeCell ref="B13:D13"/>
    <mergeCell ref="O19:O30"/>
    <mergeCell ref="G19:M19"/>
    <mergeCell ref="P20:R20"/>
    <mergeCell ref="P29:R29"/>
    <mergeCell ref="B8:D8"/>
    <mergeCell ref="B6:D6"/>
    <mergeCell ref="B7:D7"/>
    <mergeCell ref="U5:AA5"/>
    <mergeCell ref="U6:AA6"/>
    <mergeCell ref="U7:AA7"/>
    <mergeCell ref="U8:AA8"/>
    <mergeCell ref="G7:M7"/>
    <mergeCell ref="P6:R6"/>
    <mergeCell ref="U4:V4"/>
    <mergeCell ref="G5:M5"/>
    <mergeCell ref="D2:E2"/>
    <mergeCell ref="F2:G2"/>
    <mergeCell ref="P2:Q2"/>
    <mergeCell ref="P5:R5"/>
    <mergeCell ref="U2:AA2"/>
    <mergeCell ref="U3:Z3"/>
    <mergeCell ref="X4:Z4"/>
    <mergeCell ref="H2:I2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P22:R22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G29:M29"/>
    <mergeCell ref="G24:M24"/>
    <mergeCell ref="G31:M31"/>
    <mergeCell ref="G30:M30"/>
    <mergeCell ref="G27:M27"/>
    <mergeCell ref="G37:M37"/>
    <mergeCell ref="U26:AA26"/>
    <mergeCell ref="U36:AA36"/>
    <mergeCell ref="U27:AA27"/>
    <mergeCell ref="U34:AA34"/>
    <mergeCell ref="P37:R37"/>
    <mergeCell ref="U14:AA14"/>
    <mergeCell ref="U15:AA15"/>
    <mergeCell ref="U17:AA17"/>
    <mergeCell ref="U24:AA24"/>
    <mergeCell ref="U23:AA23"/>
    <mergeCell ref="U16:AA16"/>
    <mergeCell ref="G32:M32"/>
    <mergeCell ref="O31:O45"/>
    <mergeCell ref="P45:R45"/>
    <mergeCell ref="G42:M42"/>
    <mergeCell ref="P31:R31"/>
    <mergeCell ref="P33:R33"/>
    <mergeCell ref="P36:R36"/>
    <mergeCell ref="P35:R35"/>
    <mergeCell ref="P40:R40"/>
    <mergeCell ref="G36:M36"/>
    <mergeCell ref="G39:M39"/>
    <mergeCell ref="G33:M33"/>
    <mergeCell ref="G35:M35"/>
    <mergeCell ref="P34:R34"/>
    <mergeCell ref="P39:R39"/>
    <mergeCell ref="P38:R38"/>
    <mergeCell ref="G34:M34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A51:A63"/>
    <mergeCell ref="B63:D63"/>
    <mergeCell ref="B62:D62"/>
    <mergeCell ref="B59:D59"/>
    <mergeCell ref="B58:D58"/>
    <mergeCell ref="B61:D61"/>
    <mergeCell ref="B60:D60"/>
    <mergeCell ref="B57:D57"/>
    <mergeCell ref="B49:D49"/>
    <mergeCell ref="B56:D56"/>
    <mergeCell ref="B52:D52"/>
    <mergeCell ref="B51:D51"/>
    <mergeCell ref="B53:D53"/>
    <mergeCell ref="B55:D55"/>
    <mergeCell ref="B54:D54"/>
    <mergeCell ref="B50:D50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G55:M55"/>
    <mergeCell ref="G51:M51"/>
    <mergeCell ref="G46:M46"/>
    <mergeCell ref="G48:M48"/>
    <mergeCell ref="B48:D48"/>
    <mergeCell ref="B44:D44"/>
    <mergeCell ref="B47:D47"/>
    <mergeCell ref="G44:M44"/>
    <mergeCell ref="G49:M49"/>
    <mergeCell ref="G54:M54"/>
    <mergeCell ref="B28:D28"/>
    <mergeCell ref="B27:D27"/>
    <mergeCell ref="B26:D26"/>
    <mergeCell ref="B38:D38"/>
    <mergeCell ref="B37:D37"/>
    <mergeCell ref="B41:D41"/>
    <mergeCell ref="B30:D30"/>
    <mergeCell ref="B40:D40"/>
    <mergeCell ref="U41:AA41"/>
    <mergeCell ref="U38:AA38"/>
    <mergeCell ref="U39:AA39"/>
    <mergeCell ref="U40:AA40"/>
    <mergeCell ref="G43:M43"/>
    <mergeCell ref="P41:R41"/>
    <mergeCell ref="G41:M41"/>
    <mergeCell ref="P42:R42"/>
    <mergeCell ref="G40:M40"/>
    <mergeCell ref="G38:M38"/>
    <mergeCell ref="G58:M58"/>
    <mergeCell ref="G61:M61"/>
    <mergeCell ref="O47:R47"/>
    <mergeCell ref="G52:M52"/>
    <mergeCell ref="G53:M53"/>
    <mergeCell ref="U43:AA43"/>
    <mergeCell ref="U45:AA45"/>
    <mergeCell ref="U44:AA44"/>
    <mergeCell ref="G47:M47"/>
    <mergeCell ref="P43:R43"/>
    <mergeCell ref="K2:M2"/>
    <mergeCell ref="X1:AA1"/>
    <mergeCell ref="D1:W1"/>
    <mergeCell ref="O49:R49"/>
    <mergeCell ref="G45:M45"/>
    <mergeCell ref="P44:R44"/>
    <mergeCell ref="U37:AA37"/>
    <mergeCell ref="U42:AA42"/>
    <mergeCell ref="B43:D43"/>
    <mergeCell ref="U35:AA35"/>
    <mergeCell ref="A66:AA66"/>
    <mergeCell ref="G56:M56"/>
    <mergeCell ref="A42:A50"/>
    <mergeCell ref="B46:D46"/>
    <mergeCell ref="G60:M60"/>
    <mergeCell ref="G63:M63"/>
    <mergeCell ref="G50:M50"/>
    <mergeCell ref="G57:M57"/>
    <mergeCell ref="G62:M62"/>
    <mergeCell ref="G59:M59"/>
  </mergeCells>
  <conditionalFormatting sqref="F15:F16 F28:F29 F40:F41 F49:F50 F62:F63">
    <cfRule type="cellIs" priority="2" dxfId="18" operator="greaterThan" stopIfTrue="1">
      <formula>E15</formula>
    </cfRule>
  </conditionalFormatting>
  <conditionalFormatting sqref="T17:T18 T29:T30 T44:T49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597" t="s">
        <v>1425</v>
      </c>
      <c r="B1" s="598"/>
      <c r="C1" s="598"/>
      <c r="D1" s="648" t="s">
        <v>1426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1427</v>
      </c>
      <c r="X4" s="694">
        <f>T65</f>
        <v>0</v>
      </c>
      <c r="Y4" s="592"/>
      <c r="Z4" s="592"/>
      <c r="AA4" s="3" t="s">
        <v>1428</v>
      </c>
    </row>
    <row r="5" spans="1:27" ht="12.75" customHeight="1">
      <c r="A5" s="20"/>
      <c r="B5" s="631" t="s">
        <v>1429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45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296</v>
      </c>
      <c r="B6" s="621" t="s">
        <v>1430</v>
      </c>
      <c r="C6" s="622"/>
      <c r="D6" s="623"/>
      <c r="E6" s="85">
        <v>500</v>
      </c>
      <c r="F6" s="85"/>
      <c r="G6" s="586" t="s">
        <v>297</v>
      </c>
      <c r="H6" s="587"/>
      <c r="I6" s="587"/>
      <c r="J6" s="587"/>
      <c r="K6" s="587"/>
      <c r="L6" s="587"/>
      <c r="M6" s="588"/>
      <c r="N6" s="120"/>
      <c r="O6" s="722" t="s">
        <v>1698</v>
      </c>
      <c r="P6" s="621" t="s">
        <v>1431</v>
      </c>
      <c r="Q6" s="622"/>
      <c r="R6" s="623"/>
      <c r="S6" s="85">
        <v>340</v>
      </c>
      <c r="T6" s="85"/>
      <c r="U6" s="586" t="s">
        <v>1150</v>
      </c>
      <c r="V6" s="587"/>
      <c r="W6" s="587"/>
      <c r="X6" s="587"/>
      <c r="Y6" s="587"/>
      <c r="Z6" s="587"/>
      <c r="AA6" s="588"/>
    </row>
    <row r="7" spans="1:27" ht="12.75" customHeight="1">
      <c r="A7" s="612"/>
      <c r="B7" s="583" t="s">
        <v>298</v>
      </c>
      <c r="C7" s="584"/>
      <c r="D7" s="585"/>
      <c r="E7" s="77">
        <v>560</v>
      </c>
      <c r="F7" s="77"/>
      <c r="G7" s="579" t="s">
        <v>1106</v>
      </c>
      <c r="H7" s="580"/>
      <c r="I7" s="580"/>
      <c r="J7" s="580"/>
      <c r="K7" s="580"/>
      <c r="L7" s="580"/>
      <c r="M7" s="581"/>
      <c r="N7" s="120"/>
      <c r="O7" s="612"/>
      <c r="P7" s="583" t="s">
        <v>1432</v>
      </c>
      <c r="Q7" s="584"/>
      <c r="R7" s="585"/>
      <c r="S7" s="77">
        <v>230</v>
      </c>
      <c r="T7" s="77"/>
      <c r="U7" s="579" t="s">
        <v>1151</v>
      </c>
      <c r="V7" s="580"/>
      <c r="W7" s="580"/>
      <c r="X7" s="580"/>
      <c r="Y7" s="580"/>
      <c r="Z7" s="580"/>
      <c r="AA7" s="581"/>
    </row>
    <row r="8" spans="1:27" ht="12.75" customHeight="1">
      <c r="A8" s="612"/>
      <c r="B8" s="583" t="s">
        <v>299</v>
      </c>
      <c r="C8" s="584"/>
      <c r="D8" s="585"/>
      <c r="E8" s="77">
        <v>550</v>
      </c>
      <c r="F8" s="77"/>
      <c r="G8" s="579" t="s">
        <v>1107</v>
      </c>
      <c r="H8" s="580"/>
      <c r="I8" s="580"/>
      <c r="J8" s="580"/>
      <c r="K8" s="580"/>
      <c r="L8" s="580"/>
      <c r="M8" s="581"/>
      <c r="N8" s="120"/>
      <c r="O8" s="612"/>
      <c r="P8" s="583" t="s">
        <v>1433</v>
      </c>
      <c r="Q8" s="584"/>
      <c r="R8" s="585"/>
      <c r="S8" s="78">
        <v>420</v>
      </c>
      <c r="T8" s="78"/>
      <c r="U8" s="472" t="s">
        <v>1152</v>
      </c>
      <c r="V8" s="473"/>
      <c r="W8" s="473"/>
      <c r="X8" s="473"/>
      <c r="Y8" s="473"/>
      <c r="Z8" s="473"/>
      <c r="AA8" s="590"/>
    </row>
    <row r="9" spans="1:27" ht="12.75" customHeight="1">
      <c r="A9" s="612"/>
      <c r="B9" s="583" t="s">
        <v>300</v>
      </c>
      <c r="C9" s="584"/>
      <c r="D9" s="585"/>
      <c r="E9" s="77">
        <v>500</v>
      </c>
      <c r="F9" s="77"/>
      <c r="G9" s="579" t="s">
        <v>1108</v>
      </c>
      <c r="H9" s="580"/>
      <c r="I9" s="580"/>
      <c r="J9" s="580"/>
      <c r="K9" s="580"/>
      <c r="L9" s="580"/>
      <c r="M9" s="581"/>
      <c r="N9" s="120"/>
      <c r="O9" s="613"/>
      <c r="P9" s="582" t="s">
        <v>32</v>
      </c>
      <c r="Q9" s="476"/>
      <c r="R9" s="477"/>
      <c r="S9" s="86">
        <f>SUM(E56:E65,S6:S8)</f>
        <v>4480</v>
      </c>
      <c r="T9" s="86">
        <f>SUM(F56:F65,T6:T8)</f>
        <v>0</v>
      </c>
      <c r="U9" s="591"/>
      <c r="V9" s="592"/>
      <c r="W9" s="592"/>
      <c r="X9" s="592"/>
      <c r="Y9" s="592"/>
      <c r="Z9" s="592"/>
      <c r="AA9" s="593"/>
    </row>
    <row r="10" spans="1:27" ht="12.75" customHeight="1">
      <c r="A10" s="612"/>
      <c r="B10" s="583" t="s">
        <v>301</v>
      </c>
      <c r="C10" s="584"/>
      <c r="D10" s="585"/>
      <c r="E10" s="77">
        <v>350</v>
      </c>
      <c r="F10" s="77"/>
      <c r="G10" s="579" t="s">
        <v>1109</v>
      </c>
      <c r="H10" s="580"/>
      <c r="I10" s="580"/>
      <c r="J10" s="580"/>
      <c r="K10" s="580"/>
      <c r="L10" s="580"/>
      <c r="M10" s="581"/>
      <c r="N10" s="120"/>
      <c r="O10" s="611" t="s">
        <v>302</v>
      </c>
      <c r="P10" s="583" t="s">
        <v>1434</v>
      </c>
      <c r="Q10" s="584"/>
      <c r="R10" s="585"/>
      <c r="S10" s="85">
        <v>170</v>
      </c>
      <c r="T10" s="85"/>
      <c r="U10" s="586" t="s">
        <v>1153</v>
      </c>
      <c r="V10" s="587"/>
      <c r="W10" s="587"/>
      <c r="X10" s="587"/>
      <c r="Y10" s="587"/>
      <c r="Z10" s="587"/>
      <c r="AA10" s="588"/>
    </row>
    <row r="11" spans="1:27" ht="12.75" customHeight="1">
      <c r="A11" s="612"/>
      <c r="B11" s="583" t="s">
        <v>303</v>
      </c>
      <c r="C11" s="584"/>
      <c r="D11" s="585"/>
      <c r="E11" s="77">
        <v>430</v>
      </c>
      <c r="F11" s="77"/>
      <c r="G11" s="579" t="s">
        <v>1110</v>
      </c>
      <c r="H11" s="580"/>
      <c r="I11" s="580"/>
      <c r="J11" s="580"/>
      <c r="K11" s="580"/>
      <c r="L11" s="580"/>
      <c r="M11" s="581"/>
      <c r="N11" s="120"/>
      <c r="O11" s="720"/>
      <c r="P11" s="583" t="s">
        <v>1435</v>
      </c>
      <c r="Q11" s="584"/>
      <c r="R11" s="585"/>
      <c r="S11" s="77">
        <v>390</v>
      </c>
      <c r="T11" s="77"/>
      <c r="U11" s="579" t="s">
        <v>1154</v>
      </c>
      <c r="V11" s="580"/>
      <c r="W11" s="580"/>
      <c r="X11" s="580"/>
      <c r="Y11" s="580"/>
      <c r="Z11" s="580"/>
      <c r="AA11" s="581"/>
    </row>
    <row r="12" spans="1:27" ht="12.75" customHeight="1">
      <c r="A12" s="612"/>
      <c r="B12" s="583" t="s">
        <v>304</v>
      </c>
      <c r="C12" s="584"/>
      <c r="D12" s="585"/>
      <c r="E12" s="77">
        <v>230</v>
      </c>
      <c r="F12" s="77"/>
      <c r="G12" s="579" t="s">
        <v>1111</v>
      </c>
      <c r="H12" s="580"/>
      <c r="I12" s="580"/>
      <c r="J12" s="580"/>
      <c r="K12" s="580"/>
      <c r="L12" s="580"/>
      <c r="M12" s="581"/>
      <c r="N12" s="120"/>
      <c r="O12" s="720"/>
      <c r="P12" s="583" t="s">
        <v>1436</v>
      </c>
      <c r="Q12" s="584"/>
      <c r="R12" s="585"/>
      <c r="S12" s="77">
        <v>430</v>
      </c>
      <c r="T12" s="77"/>
      <c r="U12" s="579" t="s">
        <v>1155</v>
      </c>
      <c r="V12" s="580"/>
      <c r="W12" s="580"/>
      <c r="X12" s="580"/>
      <c r="Y12" s="580"/>
      <c r="Z12" s="580"/>
      <c r="AA12" s="581"/>
    </row>
    <row r="13" spans="1:27" ht="12.75" customHeight="1">
      <c r="A13" s="612"/>
      <c r="B13" s="583" t="s">
        <v>305</v>
      </c>
      <c r="C13" s="584"/>
      <c r="D13" s="585"/>
      <c r="E13" s="77">
        <v>300</v>
      </c>
      <c r="F13" s="77"/>
      <c r="G13" s="712" t="s">
        <v>1929</v>
      </c>
      <c r="H13" s="650"/>
      <c r="I13" s="650"/>
      <c r="J13" s="650"/>
      <c r="K13" s="650"/>
      <c r="L13" s="650"/>
      <c r="M13" s="713"/>
      <c r="N13" s="120"/>
      <c r="O13" s="720"/>
      <c r="P13" s="583" t="s">
        <v>1437</v>
      </c>
      <c r="Q13" s="584"/>
      <c r="R13" s="585"/>
      <c r="S13" s="77">
        <v>430</v>
      </c>
      <c r="T13" s="77"/>
      <c r="U13" s="579" t="s">
        <v>1156</v>
      </c>
      <c r="V13" s="580"/>
      <c r="W13" s="580"/>
      <c r="X13" s="580"/>
      <c r="Y13" s="580"/>
      <c r="Z13" s="580"/>
      <c r="AA13" s="581"/>
    </row>
    <row r="14" spans="1:27" ht="12.75" customHeight="1">
      <c r="A14" s="612"/>
      <c r="B14" s="682" t="s">
        <v>306</v>
      </c>
      <c r="C14" s="683"/>
      <c r="D14" s="684"/>
      <c r="E14" s="78">
        <v>320</v>
      </c>
      <c r="F14" s="78"/>
      <c r="G14" s="717" t="s">
        <v>1112</v>
      </c>
      <c r="H14" s="718"/>
      <c r="I14" s="718"/>
      <c r="J14" s="718"/>
      <c r="K14" s="718"/>
      <c r="L14" s="718"/>
      <c r="M14" s="719"/>
      <c r="N14" s="120"/>
      <c r="O14" s="720"/>
      <c r="P14" s="583" t="s">
        <v>1438</v>
      </c>
      <c r="Q14" s="584"/>
      <c r="R14" s="585"/>
      <c r="S14" s="77">
        <v>320</v>
      </c>
      <c r="T14" s="77"/>
      <c r="U14" s="579" t="s">
        <v>1157</v>
      </c>
      <c r="V14" s="580"/>
      <c r="W14" s="580"/>
      <c r="X14" s="580"/>
      <c r="Y14" s="580"/>
      <c r="Z14" s="580"/>
      <c r="AA14" s="581"/>
    </row>
    <row r="15" spans="1:27" ht="12.75" customHeight="1">
      <c r="A15" s="613"/>
      <c r="B15" s="582" t="s">
        <v>849</v>
      </c>
      <c r="C15" s="476"/>
      <c r="D15" s="477"/>
      <c r="E15" s="86">
        <f>SUM(E6:E14)</f>
        <v>3740</v>
      </c>
      <c r="F15" s="86">
        <f>SUM(F6:F14)</f>
        <v>0</v>
      </c>
      <c r="G15" s="594"/>
      <c r="H15" s="595"/>
      <c r="I15" s="595"/>
      <c r="J15" s="595"/>
      <c r="K15" s="595"/>
      <c r="L15" s="595"/>
      <c r="M15" s="596"/>
      <c r="N15" s="120"/>
      <c r="O15" s="720"/>
      <c r="P15" s="583" t="s">
        <v>1439</v>
      </c>
      <c r="Q15" s="584"/>
      <c r="R15" s="585"/>
      <c r="S15" s="77">
        <v>550</v>
      </c>
      <c r="T15" s="77"/>
      <c r="U15" s="579" t="s">
        <v>1158</v>
      </c>
      <c r="V15" s="580"/>
      <c r="W15" s="580"/>
      <c r="X15" s="580"/>
      <c r="Y15" s="580"/>
      <c r="Z15" s="580"/>
      <c r="AA15" s="581"/>
    </row>
    <row r="16" spans="1:27" ht="12.75" customHeight="1">
      <c r="A16" s="611" t="s">
        <v>307</v>
      </c>
      <c r="B16" s="583" t="s">
        <v>1440</v>
      </c>
      <c r="C16" s="584"/>
      <c r="D16" s="585"/>
      <c r="E16" s="85">
        <v>710</v>
      </c>
      <c r="F16" s="85"/>
      <c r="G16" s="707" t="s">
        <v>1113</v>
      </c>
      <c r="H16" s="708"/>
      <c r="I16" s="708"/>
      <c r="J16" s="708"/>
      <c r="K16" s="708"/>
      <c r="L16" s="708"/>
      <c r="M16" s="709"/>
      <c r="N16" s="120"/>
      <c r="O16" s="720"/>
      <c r="P16" s="583" t="s">
        <v>308</v>
      </c>
      <c r="Q16" s="584"/>
      <c r="R16" s="585"/>
      <c r="S16" s="77">
        <v>460</v>
      </c>
      <c r="T16" s="77"/>
      <c r="U16" s="579" t="s">
        <v>1159</v>
      </c>
      <c r="V16" s="580"/>
      <c r="W16" s="580"/>
      <c r="X16" s="580"/>
      <c r="Y16" s="580"/>
      <c r="Z16" s="580"/>
      <c r="AA16" s="581"/>
    </row>
    <row r="17" spans="1:27" ht="12.75" customHeight="1">
      <c r="A17" s="612"/>
      <c r="B17" s="583" t="s">
        <v>1441</v>
      </c>
      <c r="C17" s="584"/>
      <c r="D17" s="585"/>
      <c r="E17" s="77">
        <v>440</v>
      </c>
      <c r="F17" s="77"/>
      <c r="G17" s="712" t="s">
        <v>1114</v>
      </c>
      <c r="H17" s="650"/>
      <c r="I17" s="650"/>
      <c r="J17" s="650"/>
      <c r="K17" s="650"/>
      <c r="L17" s="650"/>
      <c r="M17" s="713"/>
      <c r="N17" s="120"/>
      <c r="O17" s="720"/>
      <c r="P17" s="583" t="s">
        <v>309</v>
      </c>
      <c r="Q17" s="584"/>
      <c r="R17" s="585"/>
      <c r="S17" s="77">
        <v>310</v>
      </c>
      <c r="T17" s="77"/>
      <c r="U17" s="579" t="s">
        <v>1160</v>
      </c>
      <c r="V17" s="580"/>
      <c r="W17" s="580"/>
      <c r="X17" s="580"/>
      <c r="Y17" s="580"/>
      <c r="Z17" s="580"/>
      <c r="AA17" s="581"/>
    </row>
    <row r="18" spans="1:27" ht="12.75" customHeight="1">
      <c r="A18" s="612"/>
      <c r="B18" s="583" t="s">
        <v>1442</v>
      </c>
      <c r="C18" s="584"/>
      <c r="D18" s="585"/>
      <c r="E18" s="77">
        <v>350</v>
      </c>
      <c r="F18" s="77"/>
      <c r="G18" s="712" t="s">
        <v>1115</v>
      </c>
      <c r="H18" s="650"/>
      <c r="I18" s="650"/>
      <c r="J18" s="650"/>
      <c r="K18" s="650"/>
      <c r="L18" s="650"/>
      <c r="M18" s="713"/>
      <c r="N18" s="120"/>
      <c r="O18" s="720"/>
      <c r="P18" s="583" t="s">
        <v>310</v>
      </c>
      <c r="Q18" s="584"/>
      <c r="R18" s="585"/>
      <c r="S18" s="77">
        <v>550</v>
      </c>
      <c r="T18" s="77"/>
      <c r="U18" s="579" t="s">
        <v>1161</v>
      </c>
      <c r="V18" s="580"/>
      <c r="W18" s="580"/>
      <c r="X18" s="580"/>
      <c r="Y18" s="580"/>
      <c r="Z18" s="580"/>
      <c r="AA18" s="581"/>
    </row>
    <row r="19" spans="1:27" ht="12.75" customHeight="1">
      <c r="A19" s="612"/>
      <c r="B19" s="583" t="s">
        <v>1443</v>
      </c>
      <c r="C19" s="584"/>
      <c r="D19" s="585"/>
      <c r="E19" s="77">
        <v>750</v>
      </c>
      <c r="F19" s="77"/>
      <c r="G19" s="712" t="s">
        <v>1116</v>
      </c>
      <c r="H19" s="650"/>
      <c r="I19" s="650"/>
      <c r="J19" s="650"/>
      <c r="K19" s="650"/>
      <c r="L19" s="650"/>
      <c r="M19" s="713"/>
      <c r="N19" s="120"/>
      <c r="O19" s="720"/>
      <c r="P19" s="583" t="s">
        <v>311</v>
      </c>
      <c r="Q19" s="584"/>
      <c r="R19" s="585"/>
      <c r="S19" s="77">
        <v>400</v>
      </c>
      <c r="T19" s="77"/>
      <c r="U19" s="579" t="s">
        <v>1162</v>
      </c>
      <c r="V19" s="580"/>
      <c r="W19" s="580"/>
      <c r="X19" s="580"/>
      <c r="Y19" s="580"/>
      <c r="Z19" s="580"/>
      <c r="AA19" s="581"/>
    </row>
    <row r="20" spans="1:27" ht="12.75" customHeight="1">
      <c r="A20" s="612"/>
      <c r="B20" s="583" t="s">
        <v>1444</v>
      </c>
      <c r="C20" s="584"/>
      <c r="D20" s="585"/>
      <c r="E20" s="77">
        <v>870</v>
      </c>
      <c r="F20" s="77"/>
      <c r="G20" s="712" t="s">
        <v>1117</v>
      </c>
      <c r="H20" s="650"/>
      <c r="I20" s="650"/>
      <c r="J20" s="650"/>
      <c r="K20" s="650"/>
      <c r="L20" s="650"/>
      <c r="M20" s="713"/>
      <c r="N20" s="120"/>
      <c r="O20" s="720"/>
      <c r="P20" s="583" t="s">
        <v>312</v>
      </c>
      <c r="Q20" s="584"/>
      <c r="R20" s="585"/>
      <c r="S20" s="77">
        <v>250</v>
      </c>
      <c r="T20" s="77"/>
      <c r="U20" s="579" t="s">
        <v>1163</v>
      </c>
      <c r="V20" s="580"/>
      <c r="W20" s="580"/>
      <c r="X20" s="580"/>
      <c r="Y20" s="580"/>
      <c r="Z20" s="580"/>
      <c r="AA20" s="581"/>
    </row>
    <row r="21" spans="1:27" ht="12.75" customHeight="1">
      <c r="A21" s="612"/>
      <c r="B21" s="583" t="s">
        <v>1445</v>
      </c>
      <c r="C21" s="584"/>
      <c r="D21" s="585"/>
      <c r="E21" s="77">
        <v>420</v>
      </c>
      <c r="F21" s="77"/>
      <c r="G21" s="712" t="s">
        <v>1118</v>
      </c>
      <c r="H21" s="650"/>
      <c r="I21" s="650"/>
      <c r="J21" s="650"/>
      <c r="K21" s="650"/>
      <c r="L21" s="650"/>
      <c r="M21" s="713"/>
      <c r="N21" s="120"/>
      <c r="O21" s="720"/>
      <c r="P21" s="583" t="s">
        <v>313</v>
      </c>
      <c r="Q21" s="584"/>
      <c r="R21" s="585"/>
      <c r="S21" s="77">
        <v>410</v>
      </c>
      <c r="T21" s="77"/>
      <c r="U21" s="676" t="s">
        <v>1164</v>
      </c>
      <c r="V21" s="677"/>
      <c r="W21" s="677"/>
      <c r="X21" s="677"/>
      <c r="Y21" s="677"/>
      <c r="Z21" s="677"/>
      <c r="AA21" s="678"/>
    </row>
    <row r="22" spans="1:27" ht="12.75" customHeight="1">
      <c r="A22" s="612"/>
      <c r="B22" s="583" t="s">
        <v>1446</v>
      </c>
      <c r="C22" s="584"/>
      <c r="D22" s="585"/>
      <c r="E22" s="78">
        <v>50</v>
      </c>
      <c r="F22" s="78"/>
      <c r="G22" s="717" t="s">
        <v>1119</v>
      </c>
      <c r="H22" s="718"/>
      <c r="I22" s="718"/>
      <c r="J22" s="718"/>
      <c r="K22" s="718"/>
      <c r="L22" s="718"/>
      <c r="M22" s="719"/>
      <c r="N22" s="120"/>
      <c r="O22" s="720"/>
      <c r="P22" s="583" t="s">
        <v>314</v>
      </c>
      <c r="Q22" s="584"/>
      <c r="R22" s="585"/>
      <c r="S22" s="78">
        <v>520</v>
      </c>
      <c r="T22" s="78"/>
      <c r="U22" s="472" t="s">
        <v>1165</v>
      </c>
      <c r="V22" s="473"/>
      <c r="W22" s="473"/>
      <c r="X22" s="473"/>
      <c r="Y22" s="473"/>
      <c r="Z22" s="473"/>
      <c r="AA22" s="590"/>
    </row>
    <row r="23" spans="1:27" ht="12.75" customHeight="1">
      <c r="A23" s="613"/>
      <c r="B23" s="582" t="s">
        <v>32</v>
      </c>
      <c r="C23" s="476"/>
      <c r="D23" s="477"/>
      <c r="E23" s="86">
        <f>SUM(E16:E22)</f>
        <v>3590</v>
      </c>
      <c r="F23" s="86">
        <f>SUM(F16:F22)</f>
        <v>0</v>
      </c>
      <c r="G23" s="594"/>
      <c r="H23" s="595"/>
      <c r="I23" s="595"/>
      <c r="J23" s="595"/>
      <c r="K23" s="595"/>
      <c r="L23" s="595"/>
      <c r="M23" s="596"/>
      <c r="N23" s="120"/>
      <c r="O23" s="721"/>
      <c r="P23" s="582" t="s">
        <v>32</v>
      </c>
      <c r="Q23" s="476"/>
      <c r="R23" s="477"/>
      <c r="S23" s="86">
        <f>SUM(S10:S22)</f>
        <v>5190</v>
      </c>
      <c r="T23" s="86">
        <f>SUM(T10:T22)</f>
        <v>0</v>
      </c>
      <c r="U23" s="591"/>
      <c r="V23" s="592"/>
      <c r="W23" s="592"/>
      <c r="X23" s="592"/>
      <c r="Y23" s="592"/>
      <c r="Z23" s="592"/>
      <c r="AA23" s="593"/>
    </row>
    <row r="24" spans="1:27" ht="12.75" customHeight="1">
      <c r="A24" s="611" t="s">
        <v>315</v>
      </c>
      <c r="B24" s="583" t="s">
        <v>1447</v>
      </c>
      <c r="C24" s="584"/>
      <c r="D24" s="585"/>
      <c r="E24" s="85">
        <v>230</v>
      </c>
      <c r="F24" s="85"/>
      <c r="G24" s="707" t="s">
        <v>316</v>
      </c>
      <c r="H24" s="708"/>
      <c r="I24" s="708"/>
      <c r="J24" s="708"/>
      <c r="K24" s="708"/>
      <c r="L24" s="708"/>
      <c r="M24" s="709"/>
      <c r="N24" s="120"/>
      <c r="O24" s="611" t="s">
        <v>317</v>
      </c>
      <c r="P24" s="583" t="s">
        <v>1448</v>
      </c>
      <c r="Q24" s="584"/>
      <c r="R24" s="585"/>
      <c r="S24" s="85">
        <v>220</v>
      </c>
      <c r="T24" s="85"/>
      <c r="U24" s="586" t="s">
        <v>1166</v>
      </c>
      <c r="V24" s="587"/>
      <c r="W24" s="587"/>
      <c r="X24" s="587"/>
      <c r="Y24" s="587"/>
      <c r="Z24" s="587"/>
      <c r="AA24" s="588"/>
    </row>
    <row r="25" spans="1:27" ht="12.75" customHeight="1">
      <c r="A25" s="612"/>
      <c r="B25" s="583" t="s">
        <v>1449</v>
      </c>
      <c r="C25" s="584"/>
      <c r="D25" s="585"/>
      <c r="E25" s="77">
        <v>490</v>
      </c>
      <c r="F25" s="77"/>
      <c r="G25" s="712" t="s">
        <v>1930</v>
      </c>
      <c r="H25" s="650"/>
      <c r="I25" s="650"/>
      <c r="J25" s="650"/>
      <c r="K25" s="650"/>
      <c r="L25" s="650"/>
      <c r="M25" s="713"/>
      <c r="N25" s="120"/>
      <c r="O25" s="720"/>
      <c r="P25" s="583" t="s">
        <v>1450</v>
      </c>
      <c r="Q25" s="584"/>
      <c r="R25" s="585"/>
      <c r="S25" s="77">
        <v>540</v>
      </c>
      <c r="T25" s="77"/>
      <c r="U25" s="712" t="s">
        <v>1937</v>
      </c>
      <c r="V25" s="650"/>
      <c r="W25" s="650"/>
      <c r="X25" s="650"/>
      <c r="Y25" s="650"/>
      <c r="Z25" s="650"/>
      <c r="AA25" s="713"/>
    </row>
    <row r="26" spans="1:27" ht="12.75" customHeight="1">
      <c r="A26" s="612"/>
      <c r="B26" s="583" t="s">
        <v>1451</v>
      </c>
      <c r="C26" s="584"/>
      <c r="D26" s="585"/>
      <c r="E26" s="77">
        <v>820</v>
      </c>
      <c r="F26" s="77"/>
      <c r="G26" s="712" t="s">
        <v>1120</v>
      </c>
      <c r="H26" s="650"/>
      <c r="I26" s="650"/>
      <c r="J26" s="650"/>
      <c r="K26" s="650"/>
      <c r="L26" s="650"/>
      <c r="M26" s="713"/>
      <c r="N26" s="120"/>
      <c r="O26" s="720"/>
      <c r="P26" s="583" t="s">
        <v>1452</v>
      </c>
      <c r="Q26" s="584"/>
      <c r="R26" s="585"/>
      <c r="S26" s="77">
        <v>490</v>
      </c>
      <c r="T26" s="77"/>
      <c r="U26" s="712" t="s">
        <v>1938</v>
      </c>
      <c r="V26" s="650"/>
      <c r="W26" s="650"/>
      <c r="X26" s="650"/>
      <c r="Y26" s="650"/>
      <c r="Z26" s="650"/>
      <c r="AA26" s="713"/>
    </row>
    <row r="27" spans="1:27" ht="12.75" customHeight="1">
      <c r="A27" s="612"/>
      <c r="B27" s="583" t="s">
        <v>318</v>
      </c>
      <c r="C27" s="584"/>
      <c r="D27" s="585"/>
      <c r="E27" s="77">
        <v>480</v>
      </c>
      <c r="F27" s="77"/>
      <c r="G27" s="712" t="s">
        <v>1931</v>
      </c>
      <c r="H27" s="650"/>
      <c r="I27" s="650"/>
      <c r="J27" s="650"/>
      <c r="K27" s="650"/>
      <c r="L27" s="650"/>
      <c r="M27" s="713"/>
      <c r="N27" s="120"/>
      <c r="O27" s="720"/>
      <c r="P27" s="583" t="s">
        <v>1453</v>
      </c>
      <c r="Q27" s="584"/>
      <c r="R27" s="585"/>
      <c r="S27" s="77">
        <v>410</v>
      </c>
      <c r="T27" s="77"/>
      <c r="U27" s="712" t="s">
        <v>1939</v>
      </c>
      <c r="V27" s="650"/>
      <c r="W27" s="650"/>
      <c r="X27" s="650"/>
      <c r="Y27" s="650"/>
      <c r="Z27" s="650"/>
      <c r="AA27" s="713"/>
    </row>
    <row r="28" spans="1:27" ht="12.75" customHeight="1">
      <c r="A28" s="612"/>
      <c r="B28" s="583" t="s">
        <v>319</v>
      </c>
      <c r="C28" s="584"/>
      <c r="D28" s="585"/>
      <c r="E28" s="77">
        <v>440</v>
      </c>
      <c r="F28" s="77"/>
      <c r="G28" s="712" t="s">
        <v>1121</v>
      </c>
      <c r="H28" s="650"/>
      <c r="I28" s="650"/>
      <c r="J28" s="650"/>
      <c r="K28" s="650"/>
      <c r="L28" s="650"/>
      <c r="M28" s="713"/>
      <c r="N28" s="120"/>
      <c r="O28" s="720"/>
      <c r="P28" s="583" t="s">
        <v>1454</v>
      </c>
      <c r="Q28" s="584"/>
      <c r="R28" s="585"/>
      <c r="S28" s="77">
        <v>490</v>
      </c>
      <c r="T28" s="77"/>
      <c r="U28" s="712" t="s">
        <v>1167</v>
      </c>
      <c r="V28" s="650"/>
      <c r="W28" s="650"/>
      <c r="X28" s="650"/>
      <c r="Y28" s="650"/>
      <c r="Z28" s="650"/>
      <c r="AA28" s="713"/>
    </row>
    <row r="29" spans="1:27" ht="12.75" customHeight="1">
      <c r="A29" s="612"/>
      <c r="B29" s="583" t="s">
        <v>320</v>
      </c>
      <c r="C29" s="584"/>
      <c r="D29" s="585"/>
      <c r="E29" s="77">
        <v>510</v>
      </c>
      <c r="F29" s="77"/>
      <c r="G29" s="712" t="s">
        <v>1932</v>
      </c>
      <c r="H29" s="650"/>
      <c r="I29" s="650"/>
      <c r="J29" s="650"/>
      <c r="K29" s="650"/>
      <c r="L29" s="650"/>
      <c r="M29" s="713"/>
      <c r="N29" s="120"/>
      <c r="O29" s="720"/>
      <c r="P29" s="583" t="s">
        <v>1455</v>
      </c>
      <c r="Q29" s="584"/>
      <c r="R29" s="585"/>
      <c r="S29" s="77">
        <v>310</v>
      </c>
      <c r="T29" s="77"/>
      <c r="U29" s="714" t="s">
        <v>1940</v>
      </c>
      <c r="V29" s="715"/>
      <c r="W29" s="715"/>
      <c r="X29" s="715"/>
      <c r="Y29" s="715"/>
      <c r="Z29" s="715"/>
      <c r="AA29" s="716"/>
    </row>
    <row r="30" spans="1:27" ht="12.75" customHeight="1">
      <c r="A30" s="612"/>
      <c r="B30" s="583" t="s">
        <v>321</v>
      </c>
      <c r="C30" s="584"/>
      <c r="D30" s="585"/>
      <c r="E30" s="77">
        <v>450</v>
      </c>
      <c r="F30" s="77"/>
      <c r="G30" s="712" t="s">
        <v>1933</v>
      </c>
      <c r="H30" s="650"/>
      <c r="I30" s="650"/>
      <c r="J30" s="650"/>
      <c r="K30" s="650"/>
      <c r="L30" s="650"/>
      <c r="M30" s="713"/>
      <c r="N30" s="120"/>
      <c r="O30" s="720"/>
      <c r="P30" s="583" t="s">
        <v>1456</v>
      </c>
      <c r="Q30" s="584"/>
      <c r="R30" s="585"/>
      <c r="S30" s="77">
        <v>310</v>
      </c>
      <c r="T30" s="77"/>
      <c r="U30" s="712" t="s">
        <v>1941</v>
      </c>
      <c r="V30" s="650"/>
      <c r="W30" s="650"/>
      <c r="X30" s="650"/>
      <c r="Y30" s="650"/>
      <c r="Z30" s="650"/>
      <c r="AA30" s="713"/>
    </row>
    <row r="31" spans="1:27" ht="12.75" customHeight="1">
      <c r="A31" s="612"/>
      <c r="B31" s="583" t="s">
        <v>322</v>
      </c>
      <c r="C31" s="584"/>
      <c r="D31" s="585"/>
      <c r="E31" s="77">
        <v>340</v>
      </c>
      <c r="F31" s="77"/>
      <c r="G31" s="712" t="s">
        <v>1934</v>
      </c>
      <c r="H31" s="650"/>
      <c r="I31" s="650"/>
      <c r="J31" s="650"/>
      <c r="K31" s="650"/>
      <c r="L31" s="650"/>
      <c r="M31" s="713"/>
      <c r="N31" s="120"/>
      <c r="O31" s="720"/>
      <c r="P31" s="583" t="s">
        <v>1457</v>
      </c>
      <c r="Q31" s="584"/>
      <c r="R31" s="585"/>
      <c r="S31" s="77">
        <v>190</v>
      </c>
      <c r="T31" s="77"/>
      <c r="U31" s="712" t="s">
        <v>1168</v>
      </c>
      <c r="V31" s="650"/>
      <c r="W31" s="650"/>
      <c r="X31" s="650"/>
      <c r="Y31" s="650"/>
      <c r="Z31" s="650"/>
      <c r="AA31" s="713"/>
    </row>
    <row r="32" spans="1:27" ht="12.75" customHeight="1">
      <c r="A32" s="612"/>
      <c r="B32" s="583" t="s">
        <v>323</v>
      </c>
      <c r="C32" s="584"/>
      <c r="D32" s="585"/>
      <c r="E32" s="78">
        <v>450</v>
      </c>
      <c r="F32" s="78"/>
      <c r="G32" s="717" t="s">
        <v>1935</v>
      </c>
      <c r="H32" s="718"/>
      <c r="I32" s="718"/>
      <c r="J32" s="718"/>
      <c r="K32" s="718"/>
      <c r="L32" s="718"/>
      <c r="M32" s="719"/>
      <c r="N32" s="120"/>
      <c r="O32" s="720"/>
      <c r="P32" s="583" t="s">
        <v>1458</v>
      </c>
      <c r="Q32" s="584"/>
      <c r="R32" s="585"/>
      <c r="S32" s="77">
        <v>530</v>
      </c>
      <c r="T32" s="77"/>
      <c r="U32" s="712" t="s">
        <v>1169</v>
      </c>
      <c r="V32" s="650"/>
      <c r="W32" s="650"/>
      <c r="X32" s="650"/>
      <c r="Y32" s="650"/>
      <c r="Z32" s="650"/>
      <c r="AA32" s="713"/>
    </row>
    <row r="33" spans="1:27" ht="12.75" customHeight="1">
      <c r="A33" s="613"/>
      <c r="B33" s="582" t="s">
        <v>32</v>
      </c>
      <c r="C33" s="476"/>
      <c r="D33" s="660"/>
      <c r="E33" s="86">
        <f>SUM(E24:E32)</f>
        <v>4210</v>
      </c>
      <c r="F33" s="86">
        <f>SUM(F24:F32)</f>
        <v>0</v>
      </c>
      <c r="G33" s="594"/>
      <c r="H33" s="595"/>
      <c r="I33" s="595"/>
      <c r="J33" s="595"/>
      <c r="K33" s="595"/>
      <c r="L33" s="595"/>
      <c r="M33" s="596"/>
      <c r="N33" s="120"/>
      <c r="O33" s="720"/>
      <c r="P33" s="583" t="s">
        <v>1459</v>
      </c>
      <c r="Q33" s="584"/>
      <c r="R33" s="585"/>
      <c r="S33" s="77">
        <v>360</v>
      </c>
      <c r="T33" s="77"/>
      <c r="U33" s="712" t="s">
        <v>1942</v>
      </c>
      <c r="V33" s="650"/>
      <c r="W33" s="650"/>
      <c r="X33" s="650"/>
      <c r="Y33" s="650"/>
      <c r="Z33" s="650"/>
      <c r="AA33" s="713"/>
    </row>
    <row r="34" spans="1:27" ht="12.75" customHeight="1">
      <c r="A34" s="611" t="s">
        <v>324</v>
      </c>
      <c r="B34" s="583" t="s">
        <v>1460</v>
      </c>
      <c r="C34" s="584"/>
      <c r="D34" s="585"/>
      <c r="E34" s="85">
        <v>390</v>
      </c>
      <c r="F34" s="85"/>
      <c r="G34" s="707" t="s">
        <v>1122</v>
      </c>
      <c r="H34" s="708"/>
      <c r="I34" s="708"/>
      <c r="J34" s="708"/>
      <c r="K34" s="708"/>
      <c r="L34" s="708"/>
      <c r="M34" s="709"/>
      <c r="N34" s="120"/>
      <c r="O34" s="720"/>
      <c r="P34" s="583" t="s">
        <v>1461</v>
      </c>
      <c r="Q34" s="584"/>
      <c r="R34" s="585"/>
      <c r="S34" s="78">
        <v>390</v>
      </c>
      <c r="T34" s="78"/>
      <c r="U34" s="712" t="s">
        <v>1943</v>
      </c>
      <c r="V34" s="650"/>
      <c r="W34" s="650"/>
      <c r="X34" s="650"/>
      <c r="Y34" s="650"/>
      <c r="Z34" s="650"/>
      <c r="AA34" s="713"/>
    </row>
    <row r="35" spans="1:27" ht="12.75" customHeight="1">
      <c r="A35" s="612"/>
      <c r="B35" s="583" t="s">
        <v>1462</v>
      </c>
      <c r="C35" s="584"/>
      <c r="D35" s="585"/>
      <c r="E35" s="77">
        <v>120</v>
      </c>
      <c r="F35" s="77"/>
      <c r="G35" s="712" t="s">
        <v>325</v>
      </c>
      <c r="H35" s="650"/>
      <c r="I35" s="650"/>
      <c r="J35" s="650"/>
      <c r="K35" s="650"/>
      <c r="L35" s="650"/>
      <c r="M35" s="713"/>
      <c r="N35" s="120"/>
      <c r="O35" s="721"/>
      <c r="P35" s="582" t="s">
        <v>32</v>
      </c>
      <c r="Q35" s="710"/>
      <c r="R35" s="711"/>
      <c r="S35" s="86">
        <f>SUM(S24:S34)</f>
        <v>4240</v>
      </c>
      <c r="T35" s="86">
        <f>SUM(T24:T34)</f>
        <v>0</v>
      </c>
      <c r="U35" s="594"/>
      <c r="V35" s="595"/>
      <c r="W35" s="595"/>
      <c r="X35" s="595"/>
      <c r="Y35" s="595"/>
      <c r="Z35" s="595"/>
      <c r="AA35" s="596"/>
    </row>
    <row r="36" spans="1:27" ht="12.75" customHeight="1">
      <c r="A36" s="612"/>
      <c r="B36" s="583" t="s">
        <v>1463</v>
      </c>
      <c r="C36" s="584"/>
      <c r="D36" s="585"/>
      <c r="E36" s="77">
        <v>440</v>
      </c>
      <c r="F36" s="77"/>
      <c r="G36" s="712" t="s">
        <v>1123</v>
      </c>
      <c r="H36" s="650"/>
      <c r="I36" s="650"/>
      <c r="J36" s="650"/>
      <c r="K36" s="650"/>
      <c r="L36" s="650"/>
      <c r="M36" s="713"/>
      <c r="N36" s="120"/>
      <c r="O36" s="611" t="s">
        <v>326</v>
      </c>
      <c r="P36" s="583" t="s">
        <v>1464</v>
      </c>
      <c r="Q36" s="584"/>
      <c r="R36" s="585"/>
      <c r="S36" s="85">
        <v>370</v>
      </c>
      <c r="T36" s="85"/>
      <c r="U36" s="707" t="s">
        <v>1170</v>
      </c>
      <c r="V36" s="708"/>
      <c r="W36" s="708"/>
      <c r="X36" s="708"/>
      <c r="Y36" s="708"/>
      <c r="Z36" s="708"/>
      <c r="AA36" s="709"/>
    </row>
    <row r="37" spans="1:27" ht="12.75" customHeight="1">
      <c r="A37" s="612"/>
      <c r="B37" s="583" t="s">
        <v>327</v>
      </c>
      <c r="C37" s="584"/>
      <c r="D37" s="585"/>
      <c r="E37" s="77">
        <v>510</v>
      </c>
      <c r="F37" s="77"/>
      <c r="G37" s="712" t="s">
        <v>1124</v>
      </c>
      <c r="H37" s="650"/>
      <c r="I37" s="650"/>
      <c r="J37" s="650"/>
      <c r="K37" s="650"/>
      <c r="L37" s="650"/>
      <c r="M37" s="713"/>
      <c r="N37" s="120"/>
      <c r="O37" s="612"/>
      <c r="P37" s="583" t="s">
        <v>1465</v>
      </c>
      <c r="Q37" s="584"/>
      <c r="R37" s="585"/>
      <c r="S37" s="77">
        <v>310</v>
      </c>
      <c r="T37" s="77"/>
      <c r="U37" s="712" t="s">
        <v>1171</v>
      </c>
      <c r="V37" s="650"/>
      <c r="W37" s="650"/>
      <c r="X37" s="650"/>
      <c r="Y37" s="650"/>
      <c r="Z37" s="650"/>
      <c r="AA37" s="713"/>
    </row>
    <row r="38" spans="1:27" ht="12.75" customHeight="1">
      <c r="A38" s="612"/>
      <c r="B38" s="583" t="s">
        <v>328</v>
      </c>
      <c r="C38" s="584"/>
      <c r="D38" s="585"/>
      <c r="E38" s="77">
        <v>680</v>
      </c>
      <c r="F38" s="77"/>
      <c r="G38" s="712" t="s">
        <v>1936</v>
      </c>
      <c r="H38" s="650"/>
      <c r="I38" s="650"/>
      <c r="J38" s="650"/>
      <c r="K38" s="650"/>
      <c r="L38" s="650"/>
      <c r="M38" s="713"/>
      <c r="N38" s="120"/>
      <c r="O38" s="612"/>
      <c r="P38" s="583" t="s">
        <v>1466</v>
      </c>
      <c r="Q38" s="584"/>
      <c r="R38" s="585"/>
      <c r="S38" s="77">
        <v>330</v>
      </c>
      <c r="T38" s="77"/>
      <c r="U38" s="712" t="s">
        <v>1172</v>
      </c>
      <c r="V38" s="650"/>
      <c r="W38" s="650"/>
      <c r="X38" s="650"/>
      <c r="Y38" s="650"/>
      <c r="Z38" s="650"/>
      <c r="AA38" s="713"/>
    </row>
    <row r="39" spans="1:27" ht="12.75" customHeight="1">
      <c r="A39" s="612"/>
      <c r="B39" s="583" t="s">
        <v>329</v>
      </c>
      <c r="C39" s="584"/>
      <c r="D39" s="585"/>
      <c r="E39" s="77">
        <v>660</v>
      </c>
      <c r="F39" s="77"/>
      <c r="G39" s="579" t="s">
        <v>1125</v>
      </c>
      <c r="H39" s="580"/>
      <c r="I39" s="580"/>
      <c r="J39" s="580"/>
      <c r="K39" s="580"/>
      <c r="L39" s="580"/>
      <c r="M39" s="581"/>
      <c r="N39" s="120"/>
      <c r="O39" s="612"/>
      <c r="P39" s="583" t="s">
        <v>1467</v>
      </c>
      <c r="Q39" s="584"/>
      <c r="R39" s="585"/>
      <c r="S39" s="77">
        <v>670</v>
      </c>
      <c r="T39" s="77"/>
      <c r="U39" s="712" t="s">
        <v>1173</v>
      </c>
      <c r="V39" s="650"/>
      <c r="W39" s="650"/>
      <c r="X39" s="650"/>
      <c r="Y39" s="650"/>
      <c r="Z39" s="650"/>
      <c r="AA39" s="713"/>
    </row>
    <row r="40" spans="1:27" ht="12.75" customHeight="1">
      <c r="A40" s="612"/>
      <c r="B40" s="583" t="s">
        <v>330</v>
      </c>
      <c r="C40" s="584"/>
      <c r="D40" s="585"/>
      <c r="E40" s="77">
        <v>680</v>
      </c>
      <c r="F40" s="77"/>
      <c r="G40" s="579" t="s">
        <v>1126</v>
      </c>
      <c r="H40" s="580"/>
      <c r="I40" s="580"/>
      <c r="J40" s="580"/>
      <c r="K40" s="580"/>
      <c r="L40" s="580"/>
      <c r="M40" s="581"/>
      <c r="N40" s="120"/>
      <c r="O40" s="612"/>
      <c r="P40" s="583" t="s">
        <v>1468</v>
      </c>
      <c r="Q40" s="584"/>
      <c r="R40" s="585"/>
      <c r="S40" s="77">
        <v>660</v>
      </c>
      <c r="T40" s="77"/>
      <c r="U40" s="712" t="s">
        <v>1174</v>
      </c>
      <c r="V40" s="650"/>
      <c r="W40" s="650"/>
      <c r="X40" s="650"/>
      <c r="Y40" s="650"/>
      <c r="Z40" s="650"/>
      <c r="AA40" s="713"/>
    </row>
    <row r="41" spans="1:27" ht="12.75" customHeight="1">
      <c r="A41" s="612"/>
      <c r="B41" s="583" t="s">
        <v>331</v>
      </c>
      <c r="C41" s="584"/>
      <c r="D41" s="585"/>
      <c r="E41" s="78">
        <v>720</v>
      </c>
      <c r="F41" s="78"/>
      <c r="G41" s="472" t="s">
        <v>1127</v>
      </c>
      <c r="H41" s="473"/>
      <c r="I41" s="473"/>
      <c r="J41" s="473"/>
      <c r="K41" s="473"/>
      <c r="L41" s="473"/>
      <c r="M41" s="590"/>
      <c r="N41" s="120"/>
      <c r="O41" s="612"/>
      <c r="P41" s="583" t="s">
        <v>1469</v>
      </c>
      <c r="Q41" s="584"/>
      <c r="R41" s="585"/>
      <c r="S41" s="77">
        <v>330</v>
      </c>
      <c r="T41" s="77"/>
      <c r="U41" s="712" t="s">
        <v>1175</v>
      </c>
      <c r="V41" s="650"/>
      <c r="W41" s="650"/>
      <c r="X41" s="650"/>
      <c r="Y41" s="650"/>
      <c r="Z41" s="650"/>
      <c r="AA41" s="713"/>
    </row>
    <row r="42" spans="1:27" ht="12.75" customHeight="1">
      <c r="A42" s="613"/>
      <c r="B42" s="582" t="s">
        <v>32</v>
      </c>
      <c r="C42" s="476"/>
      <c r="D42" s="660"/>
      <c r="E42" s="86">
        <f>SUM(E34:E41)</f>
        <v>4200</v>
      </c>
      <c r="F42" s="86">
        <f>SUM(F34:F41)</f>
        <v>0</v>
      </c>
      <c r="G42" s="591"/>
      <c r="H42" s="592"/>
      <c r="I42" s="592"/>
      <c r="J42" s="592"/>
      <c r="K42" s="592"/>
      <c r="L42" s="592"/>
      <c r="M42" s="593"/>
      <c r="N42" s="120"/>
      <c r="O42" s="612"/>
      <c r="P42" s="583" t="s">
        <v>1470</v>
      </c>
      <c r="Q42" s="584"/>
      <c r="R42" s="585"/>
      <c r="S42" s="77">
        <v>490</v>
      </c>
      <c r="T42" s="77"/>
      <c r="U42" s="712" t="s">
        <v>1944</v>
      </c>
      <c r="V42" s="650"/>
      <c r="W42" s="650"/>
      <c r="X42" s="650"/>
      <c r="Y42" s="650"/>
      <c r="Z42" s="650"/>
      <c r="AA42" s="713"/>
    </row>
    <row r="43" spans="1:27" ht="12.75" customHeight="1">
      <c r="A43" s="611" t="s">
        <v>332</v>
      </c>
      <c r="B43" s="583" t="s">
        <v>1471</v>
      </c>
      <c r="C43" s="584"/>
      <c r="D43" s="585"/>
      <c r="E43" s="85">
        <v>400</v>
      </c>
      <c r="F43" s="85"/>
      <c r="G43" s="586" t="s">
        <v>1128</v>
      </c>
      <c r="H43" s="587"/>
      <c r="I43" s="587"/>
      <c r="J43" s="587"/>
      <c r="K43" s="587"/>
      <c r="L43" s="587"/>
      <c r="M43" s="588"/>
      <c r="N43" s="120"/>
      <c r="O43" s="612"/>
      <c r="P43" s="583" t="s">
        <v>1472</v>
      </c>
      <c r="Q43" s="584"/>
      <c r="R43" s="585"/>
      <c r="S43" s="77">
        <v>470</v>
      </c>
      <c r="T43" s="77"/>
      <c r="U43" s="712" t="s">
        <v>1945</v>
      </c>
      <c r="V43" s="650"/>
      <c r="W43" s="650"/>
      <c r="X43" s="650"/>
      <c r="Y43" s="650"/>
      <c r="Z43" s="650"/>
      <c r="AA43" s="713"/>
    </row>
    <row r="44" spans="1:27" ht="12.75" customHeight="1">
      <c r="A44" s="612"/>
      <c r="B44" s="583" t="s">
        <v>1473</v>
      </c>
      <c r="C44" s="584"/>
      <c r="D44" s="585"/>
      <c r="E44" s="77">
        <v>550</v>
      </c>
      <c r="F44" s="77"/>
      <c r="G44" s="579" t="s">
        <v>1129</v>
      </c>
      <c r="H44" s="580"/>
      <c r="I44" s="580"/>
      <c r="J44" s="580"/>
      <c r="K44" s="580"/>
      <c r="L44" s="580"/>
      <c r="M44" s="581"/>
      <c r="N44" s="120"/>
      <c r="O44" s="612"/>
      <c r="P44" s="583" t="s">
        <v>1474</v>
      </c>
      <c r="Q44" s="584"/>
      <c r="R44" s="585"/>
      <c r="S44" s="77">
        <v>380</v>
      </c>
      <c r="T44" s="77"/>
      <c r="U44" s="712" t="s">
        <v>1946</v>
      </c>
      <c r="V44" s="650"/>
      <c r="W44" s="650"/>
      <c r="X44" s="650"/>
      <c r="Y44" s="650"/>
      <c r="Z44" s="650"/>
      <c r="AA44" s="713"/>
    </row>
    <row r="45" spans="1:27" ht="12.75" customHeight="1">
      <c r="A45" s="612"/>
      <c r="B45" s="583" t="s">
        <v>1475</v>
      </c>
      <c r="C45" s="584"/>
      <c r="D45" s="585"/>
      <c r="E45" s="77">
        <v>510</v>
      </c>
      <c r="F45" s="77"/>
      <c r="G45" s="579" t="s">
        <v>1130</v>
      </c>
      <c r="H45" s="580"/>
      <c r="I45" s="580"/>
      <c r="J45" s="580"/>
      <c r="K45" s="580"/>
      <c r="L45" s="580"/>
      <c r="M45" s="581"/>
      <c r="N45" s="120"/>
      <c r="O45" s="612"/>
      <c r="P45" s="583" t="s">
        <v>1476</v>
      </c>
      <c r="Q45" s="584"/>
      <c r="R45" s="585"/>
      <c r="S45" s="77">
        <v>410</v>
      </c>
      <c r="T45" s="77"/>
      <c r="U45" s="712" t="s">
        <v>1947</v>
      </c>
      <c r="V45" s="650"/>
      <c r="W45" s="650"/>
      <c r="X45" s="650"/>
      <c r="Y45" s="650"/>
      <c r="Z45" s="650"/>
      <c r="AA45" s="713"/>
    </row>
    <row r="46" spans="1:27" ht="12.75" customHeight="1">
      <c r="A46" s="612"/>
      <c r="B46" s="583" t="s">
        <v>333</v>
      </c>
      <c r="C46" s="584"/>
      <c r="D46" s="585"/>
      <c r="E46" s="77">
        <v>490</v>
      </c>
      <c r="F46" s="77"/>
      <c r="G46" s="579" t="s">
        <v>1131</v>
      </c>
      <c r="H46" s="580"/>
      <c r="I46" s="580"/>
      <c r="J46" s="580"/>
      <c r="K46" s="580"/>
      <c r="L46" s="580"/>
      <c r="M46" s="581"/>
      <c r="N46" s="120"/>
      <c r="O46" s="612"/>
      <c r="P46" s="583" t="s">
        <v>1477</v>
      </c>
      <c r="Q46" s="584"/>
      <c r="R46" s="585"/>
      <c r="S46" s="77">
        <v>540</v>
      </c>
      <c r="T46" s="77"/>
      <c r="U46" s="712" t="s">
        <v>1948</v>
      </c>
      <c r="V46" s="650"/>
      <c r="W46" s="650"/>
      <c r="X46" s="650"/>
      <c r="Y46" s="650"/>
      <c r="Z46" s="650"/>
      <c r="AA46" s="713"/>
    </row>
    <row r="47" spans="1:27" ht="12.75" customHeight="1">
      <c r="A47" s="612"/>
      <c r="B47" s="583" t="s">
        <v>334</v>
      </c>
      <c r="C47" s="584"/>
      <c r="D47" s="585"/>
      <c r="E47" s="77">
        <v>370</v>
      </c>
      <c r="F47" s="77"/>
      <c r="G47" s="579" t="s">
        <v>1132</v>
      </c>
      <c r="H47" s="580"/>
      <c r="I47" s="580"/>
      <c r="J47" s="580"/>
      <c r="K47" s="580"/>
      <c r="L47" s="580"/>
      <c r="M47" s="581"/>
      <c r="N47" s="120"/>
      <c r="O47" s="612"/>
      <c r="P47" s="583" t="s">
        <v>1917</v>
      </c>
      <c r="Q47" s="584"/>
      <c r="R47" s="585"/>
      <c r="S47" s="80">
        <v>380</v>
      </c>
      <c r="T47" s="80"/>
      <c r="U47" s="717" t="s">
        <v>1918</v>
      </c>
      <c r="V47" s="718"/>
      <c r="W47" s="718"/>
      <c r="X47" s="718"/>
      <c r="Y47" s="718"/>
      <c r="Z47" s="718"/>
      <c r="AA47" s="719"/>
    </row>
    <row r="48" spans="1:27" ht="12.75" customHeight="1">
      <c r="A48" s="612"/>
      <c r="B48" s="583" t="s">
        <v>335</v>
      </c>
      <c r="C48" s="584"/>
      <c r="D48" s="585"/>
      <c r="E48" s="77">
        <v>350</v>
      </c>
      <c r="F48" s="77"/>
      <c r="G48" s="579" t="s">
        <v>1133</v>
      </c>
      <c r="H48" s="580"/>
      <c r="I48" s="580"/>
      <c r="J48" s="580"/>
      <c r="K48" s="580"/>
      <c r="L48" s="580"/>
      <c r="M48" s="581"/>
      <c r="N48" s="120"/>
      <c r="O48" s="613"/>
      <c r="P48" s="582" t="s">
        <v>32</v>
      </c>
      <c r="Q48" s="710"/>
      <c r="R48" s="711"/>
      <c r="S48" s="86">
        <f>SUM(S36:S47)</f>
        <v>5340</v>
      </c>
      <c r="T48" s="86">
        <f>SUM(T36:T47)</f>
        <v>0</v>
      </c>
      <c r="U48" s="594"/>
      <c r="V48" s="595"/>
      <c r="W48" s="595"/>
      <c r="X48" s="595"/>
      <c r="Y48" s="595"/>
      <c r="Z48" s="595"/>
      <c r="AA48" s="596"/>
    </row>
    <row r="49" spans="1:27" ht="12.75" customHeight="1">
      <c r="A49" s="612"/>
      <c r="B49" s="583" t="s">
        <v>336</v>
      </c>
      <c r="C49" s="584"/>
      <c r="D49" s="585"/>
      <c r="E49" s="77">
        <v>410</v>
      </c>
      <c r="F49" s="77"/>
      <c r="G49" s="579" t="s">
        <v>1134</v>
      </c>
      <c r="H49" s="580"/>
      <c r="I49" s="580"/>
      <c r="J49" s="580"/>
      <c r="K49" s="580"/>
      <c r="L49" s="580"/>
      <c r="M49" s="581"/>
      <c r="N49" s="120"/>
      <c r="O49" s="611" t="s">
        <v>1702</v>
      </c>
      <c r="P49" s="22" t="s">
        <v>1478</v>
      </c>
      <c r="Q49" s="23"/>
      <c r="R49" s="24"/>
      <c r="S49" s="85">
        <v>510</v>
      </c>
      <c r="T49" s="85"/>
      <c r="U49" s="185" t="s">
        <v>1949</v>
      </c>
      <c r="V49" s="186"/>
      <c r="W49" s="186"/>
      <c r="X49" s="186"/>
      <c r="Y49" s="186"/>
      <c r="Z49" s="186"/>
      <c r="AA49" s="187"/>
    </row>
    <row r="50" spans="1:27" ht="12.75" customHeight="1">
      <c r="A50" s="612"/>
      <c r="B50" s="583" t="s">
        <v>337</v>
      </c>
      <c r="C50" s="584"/>
      <c r="D50" s="585"/>
      <c r="E50" s="77">
        <v>510</v>
      </c>
      <c r="F50" s="77"/>
      <c r="G50" s="579" t="s">
        <v>1135</v>
      </c>
      <c r="H50" s="580"/>
      <c r="I50" s="580"/>
      <c r="J50" s="580"/>
      <c r="K50" s="580"/>
      <c r="L50" s="580"/>
      <c r="M50" s="581"/>
      <c r="N50" s="120"/>
      <c r="O50" s="612"/>
      <c r="P50" s="22" t="s">
        <v>1479</v>
      </c>
      <c r="Q50" s="23"/>
      <c r="R50" s="24"/>
      <c r="S50" s="77">
        <v>410</v>
      </c>
      <c r="T50" s="77"/>
      <c r="U50" s="183" t="s">
        <v>1176</v>
      </c>
      <c r="V50" s="182"/>
      <c r="W50" s="182"/>
      <c r="X50" s="182"/>
      <c r="Y50" s="182"/>
      <c r="Z50" s="182"/>
      <c r="AA50" s="184"/>
    </row>
    <row r="51" spans="1:27" ht="12.75" customHeight="1">
      <c r="A51" s="612"/>
      <c r="B51" s="583" t="s">
        <v>338</v>
      </c>
      <c r="C51" s="584"/>
      <c r="D51" s="585"/>
      <c r="E51" s="77">
        <v>390</v>
      </c>
      <c r="F51" s="77"/>
      <c r="G51" s="579" t="s">
        <v>1136</v>
      </c>
      <c r="H51" s="580"/>
      <c r="I51" s="580"/>
      <c r="J51" s="580"/>
      <c r="K51" s="580"/>
      <c r="L51" s="580"/>
      <c r="M51" s="581"/>
      <c r="N51" s="120"/>
      <c r="O51" s="612"/>
      <c r="P51" s="22" t="s">
        <v>1480</v>
      </c>
      <c r="Q51" s="23"/>
      <c r="R51" s="24"/>
      <c r="S51" s="77">
        <v>210</v>
      </c>
      <c r="T51" s="77"/>
      <c r="U51" s="183" t="s">
        <v>1177</v>
      </c>
      <c r="V51" s="182"/>
      <c r="W51" s="182"/>
      <c r="X51" s="182"/>
      <c r="Y51" s="182"/>
      <c r="Z51" s="182"/>
      <c r="AA51" s="184"/>
    </row>
    <row r="52" spans="1:27" ht="12.75" customHeight="1">
      <c r="A52" s="612"/>
      <c r="B52" s="583" t="s">
        <v>339</v>
      </c>
      <c r="C52" s="584"/>
      <c r="D52" s="585"/>
      <c r="E52" s="77">
        <v>400</v>
      </c>
      <c r="F52" s="77"/>
      <c r="G52" s="579" t="s">
        <v>1137</v>
      </c>
      <c r="H52" s="580"/>
      <c r="I52" s="580"/>
      <c r="J52" s="580"/>
      <c r="K52" s="580"/>
      <c r="L52" s="580"/>
      <c r="M52" s="581"/>
      <c r="N52" s="120"/>
      <c r="O52" s="612"/>
      <c r="P52" s="22" t="s">
        <v>1481</v>
      </c>
      <c r="Q52" s="23"/>
      <c r="R52" s="24"/>
      <c r="S52" s="77">
        <v>390</v>
      </c>
      <c r="T52" s="77"/>
      <c r="U52" s="183" t="s">
        <v>1950</v>
      </c>
      <c r="V52" s="182"/>
      <c r="W52" s="182"/>
      <c r="X52" s="182"/>
      <c r="Y52" s="182"/>
      <c r="Z52" s="182"/>
      <c r="AA52" s="184"/>
    </row>
    <row r="53" spans="1:27" ht="12.75" customHeight="1">
      <c r="A53" s="612"/>
      <c r="B53" s="583" t="s">
        <v>340</v>
      </c>
      <c r="C53" s="584"/>
      <c r="D53" s="585"/>
      <c r="E53" s="77">
        <v>150</v>
      </c>
      <c r="F53" s="77"/>
      <c r="G53" s="579" t="s">
        <v>1138</v>
      </c>
      <c r="H53" s="580"/>
      <c r="I53" s="580"/>
      <c r="J53" s="580"/>
      <c r="K53" s="580"/>
      <c r="L53" s="580"/>
      <c r="M53" s="581"/>
      <c r="N53" s="120"/>
      <c r="O53" s="612"/>
      <c r="P53" s="22" t="s">
        <v>1482</v>
      </c>
      <c r="Q53" s="23"/>
      <c r="R53" s="24"/>
      <c r="S53" s="77">
        <v>420</v>
      </c>
      <c r="T53" s="77"/>
      <c r="U53" s="183" t="s">
        <v>1951</v>
      </c>
      <c r="V53" s="182"/>
      <c r="W53" s="182"/>
      <c r="X53" s="182"/>
      <c r="Y53" s="182"/>
      <c r="Z53" s="182"/>
      <c r="AA53" s="184"/>
    </row>
    <row r="54" spans="1:27" ht="12.75" customHeight="1">
      <c r="A54" s="612"/>
      <c r="B54" s="583" t="s">
        <v>341</v>
      </c>
      <c r="C54" s="584"/>
      <c r="D54" s="585"/>
      <c r="E54" s="78">
        <v>220</v>
      </c>
      <c r="F54" s="78"/>
      <c r="G54" s="472" t="s">
        <v>1139</v>
      </c>
      <c r="H54" s="473"/>
      <c r="I54" s="473"/>
      <c r="J54" s="473"/>
      <c r="K54" s="473"/>
      <c r="L54" s="473"/>
      <c r="M54" s="590"/>
      <c r="N54" s="120"/>
      <c r="O54" s="612"/>
      <c r="P54" s="22" t="s">
        <v>1483</v>
      </c>
      <c r="Q54" s="23"/>
      <c r="R54" s="24"/>
      <c r="S54" s="77">
        <v>380</v>
      </c>
      <c r="T54" s="77"/>
      <c r="U54" s="183" t="s">
        <v>1178</v>
      </c>
      <c r="V54" s="182"/>
      <c r="W54" s="182"/>
      <c r="X54" s="182"/>
      <c r="Y54" s="182"/>
      <c r="Z54" s="182"/>
      <c r="AA54" s="184"/>
    </row>
    <row r="55" spans="1:27" ht="12.75" customHeight="1">
      <c r="A55" s="613"/>
      <c r="B55" s="582" t="s">
        <v>32</v>
      </c>
      <c r="C55" s="476"/>
      <c r="D55" s="660"/>
      <c r="E55" s="86">
        <f>SUM(E43:E54)</f>
        <v>4750</v>
      </c>
      <c r="F55" s="86">
        <f>SUM(F43:F54)</f>
        <v>0</v>
      </c>
      <c r="G55" s="591"/>
      <c r="H55" s="592"/>
      <c r="I55" s="592"/>
      <c r="J55" s="592"/>
      <c r="K55" s="592"/>
      <c r="L55" s="592"/>
      <c r="M55" s="593"/>
      <c r="N55" s="120"/>
      <c r="O55" s="612"/>
      <c r="P55" s="22" t="s">
        <v>1484</v>
      </c>
      <c r="Q55" s="23"/>
      <c r="R55" s="24"/>
      <c r="S55" s="77">
        <v>240</v>
      </c>
      <c r="T55" s="77"/>
      <c r="U55" s="175" t="s">
        <v>1179</v>
      </c>
      <c r="V55" s="176"/>
      <c r="W55" s="176"/>
      <c r="X55" s="176"/>
      <c r="Y55" s="176"/>
      <c r="Z55" s="176"/>
      <c r="AA55" s="177"/>
    </row>
    <row r="56" spans="1:27" ht="12.75" customHeight="1">
      <c r="A56" s="611" t="s">
        <v>1698</v>
      </c>
      <c r="B56" s="621" t="s">
        <v>1485</v>
      </c>
      <c r="C56" s="622"/>
      <c r="D56" s="623"/>
      <c r="E56" s="85">
        <v>270</v>
      </c>
      <c r="F56" s="85"/>
      <c r="G56" s="586" t="s">
        <v>1140</v>
      </c>
      <c r="H56" s="587"/>
      <c r="I56" s="587"/>
      <c r="J56" s="587"/>
      <c r="K56" s="587"/>
      <c r="L56" s="587"/>
      <c r="M56" s="588"/>
      <c r="N56" s="120"/>
      <c r="O56" s="612"/>
      <c r="P56" s="22" t="s">
        <v>1486</v>
      </c>
      <c r="Q56" s="23"/>
      <c r="R56" s="24"/>
      <c r="S56" s="77">
        <v>360</v>
      </c>
      <c r="T56" s="77"/>
      <c r="U56" s="175" t="s">
        <v>1180</v>
      </c>
      <c r="V56" s="176"/>
      <c r="W56" s="176"/>
      <c r="X56" s="176"/>
      <c r="Y56" s="176"/>
      <c r="Z56" s="176"/>
      <c r="AA56" s="177"/>
    </row>
    <row r="57" spans="1:27" ht="12.75" customHeight="1">
      <c r="A57" s="612"/>
      <c r="B57" s="583" t="s">
        <v>1487</v>
      </c>
      <c r="C57" s="584"/>
      <c r="D57" s="585"/>
      <c r="E57" s="77">
        <v>370</v>
      </c>
      <c r="F57" s="77"/>
      <c r="G57" s="579" t="s">
        <v>1141</v>
      </c>
      <c r="H57" s="580"/>
      <c r="I57" s="580"/>
      <c r="J57" s="580"/>
      <c r="K57" s="580"/>
      <c r="L57" s="580"/>
      <c r="M57" s="581"/>
      <c r="N57" s="120"/>
      <c r="O57" s="612"/>
      <c r="P57" s="22" t="s">
        <v>1488</v>
      </c>
      <c r="Q57" s="23"/>
      <c r="R57" s="24"/>
      <c r="S57" s="77">
        <v>610</v>
      </c>
      <c r="T57" s="77"/>
      <c r="U57" s="183" t="s">
        <v>1952</v>
      </c>
      <c r="V57" s="182"/>
      <c r="W57" s="182"/>
      <c r="X57" s="182"/>
      <c r="Y57" s="182"/>
      <c r="Z57" s="182"/>
      <c r="AA57" s="184"/>
    </row>
    <row r="58" spans="1:27" ht="12.75" customHeight="1">
      <c r="A58" s="612"/>
      <c r="B58" s="583" t="s">
        <v>1489</v>
      </c>
      <c r="C58" s="584"/>
      <c r="D58" s="585"/>
      <c r="E58" s="77">
        <v>420</v>
      </c>
      <c r="F58" s="77"/>
      <c r="G58" s="579" t="s">
        <v>1142</v>
      </c>
      <c r="H58" s="580"/>
      <c r="I58" s="580"/>
      <c r="J58" s="580"/>
      <c r="K58" s="580"/>
      <c r="L58" s="580"/>
      <c r="M58" s="581"/>
      <c r="N58" s="120"/>
      <c r="O58" s="612"/>
      <c r="P58" s="22" t="s">
        <v>1490</v>
      </c>
      <c r="Q58" s="23"/>
      <c r="R58" s="24"/>
      <c r="S58" s="77">
        <v>460</v>
      </c>
      <c r="T58" s="77"/>
      <c r="U58" s="183" t="s">
        <v>1953</v>
      </c>
      <c r="V58" s="182"/>
      <c r="W58" s="182"/>
      <c r="X58" s="182"/>
      <c r="Y58" s="182"/>
      <c r="Z58" s="182"/>
      <c r="AA58" s="184"/>
    </row>
    <row r="59" spans="1:27" ht="12.75" customHeight="1">
      <c r="A59" s="612"/>
      <c r="B59" s="583" t="s">
        <v>342</v>
      </c>
      <c r="C59" s="584"/>
      <c r="D59" s="585"/>
      <c r="E59" s="77">
        <v>290</v>
      </c>
      <c r="F59" s="77"/>
      <c r="G59" s="579" t="s">
        <v>1143</v>
      </c>
      <c r="H59" s="580"/>
      <c r="I59" s="580"/>
      <c r="J59" s="580"/>
      <c r="K59" s="580"/>
      <c r="L59" s="580"/>
      <c r="M59" s="581"/>
      <c r="N59" s="120"/>
      <c r="O59" s="612"/>
      <c r="P59" s="22" t="s">
        <v>1491</v>
      </c>
      <c r="Q59" s="23"/>
      <c r="R59" s="24"/>
      <c r="S59" s="77">
        <v>250</v>
      </c>
      <c r="T59" s="77"/>
      <c r="U59" s="183" t="s">
        <v>1954</v>
      </c>
      <c r="V59" s="182"/>
      <c r="W59" s="182"/>
      <c r="X59" s="182"/>
      <c r="Y59" s="182"/>
      <c r="Z59" s="182"/>
      <c r="AA59" s="184"/>
    </row>
    <row r="60" spans="1:27" ht="12.75" customHeight="1">
      <c r="A60" s="612"/>
      <c r="B60" s="583" t="s">
        <v>343</v>
      </c>
      <c r="C60" s="584"/>
      <c r="D60" s="585"/>
      <c r="E60" s="77">
        <v>340</v>
      </c>
      <c r="F60" s="77"/>
      <c r="G60" s="579" t="s">
        <v>1144</v>
      </c>
      <c r="H60" s="580"/>
      <c r="I60" s="580"/>
      <c r="J60" s="580"/>
      <c r="K60" s="580"/>
      <c r="L60" s="580"/>
      <c r="M60" s="581"/>
      <c r="N60" s="120"/>
      <c r="O60" s="612"/>
      <c r="P60" s="22" t="s">
        <v>1492</v>
      </c>
      <c r="Q60" s="23"/>
      <c r="R60" s="24"/>
      <c r="S60" s="77">
        <v>500</v>
      </c>
      <c r="T60" s="77"/>
      <c r="U60" s="183" t="s">
        <v>1181</v>
      </c>
      <c r="V60" s="182"/>
      <c r="W60" s="182"/>
      <c r="X60" s="182"/>
      <c r="Y60" s="182"/>
      <c r="Z60" s="182"/>
      <c r="AA60" s="184"/>
    </row>
    <row r="61" spans="1:27" ht="12.75" customHeight="1">
      <c r="A61" s="612"/>
      <c r="B61" s="583" t="s">
        <v>344</v>
      </c>
      <c r="C61" s="584"/>
      <c r="D61" s="585"/>
      <c r="E61" s="77">
        <v>460</v>
      </c>
      <c r="F61" s="77"/>
      <c r="G61" s="579" t="s">
        <v>1145</v>
      </c>
      <c r="H61" s="580"/>
      <c r="I61" s="580"/>
      <c r="J61" s="580"/>
      <c r="K61" s="580"/>
      <c r="L61" s="580"/>
      <c r="M61" s="581"/>
      <c r="N61" s="120"/>
      <c r="O61" s="612"/>
      <c r="P61" s="22" t="s">
        <v>1493</v>
      </c>
      <c r="Q61" s="23"/>
      <c r="R61" s="24"/>
      <c r="S61" s="77">
        <v>470</v>
      </c>
      <c r="T61" s="77"/>
      <c r="U61" s="183" t="s">
        <v>1182</v>
      </c>
      <c r="V61" s="182"/>
      <c r="W61" s="182"/>
      <c r="X61" s="182"/>
      <c r="Y61" s="182"/>
      <c r="Z61" s="182"/>
      <c r="AA61" s="184"/>
    </row>
    <row r="62" spans="1:27" ht="12.75" customHeight="1">
      <c r="A62" s="612"/>
      <c r="B62" s="583" t="s">
        <v>345</v>
      </c>
      <c r="C62" s="584"/>
      <c r="D62" s="585"/>
      <c r="E62" s="77">
        <v>190</v>
      </c>
      <c r="F62" s="77"/>
      <c r="G62" s="579" t="s">
        <v>1146</v>
      </c>
      <c r="H62" s="580"/>
      <c r="I62" s="580"/>
      <c r="J62" s="580"/>
      <c r="K62" s="580"/>
      <c r="L62" s="580"/>
      <c r="M62" s="581"/>
      <c r="N62" s="120"/>
      <c r="O62" s="612"/>
      <c r="P62" s="22" t="s">
        <v>1494</v>
      </c>
      <c r="Q62" s="23"/>
      <c r="R62" s="24"/>
      <c r="S62" s="77">
        <v>240</v>
      </c>
      <c r="T62" s="77"/>
      <c r="U62" s="183" t="s">
        <v>1955</v>
      </c>
      <c r="V62" s="182"/>
      <c r="W62" s="182"/>
      <c r="X62" s="182"/>
      <c r="Y62" s="182"/>
      <c r="Z62" s="182"/>
      <c r="AA62" s="184"/>
    </row>
    <row r="63" spans="1:27" ht="12.75" customHeight="1">
      <c r="A63" s="612"/>
      <c r="B63" s="583" t="s">
        <v>346</v>
      </c>
      <c r="C63" s="584"/>
      <c r="D63" s="585"/>
      <c r="E63" s="77">
        <v>440</v>
      </c>
      <c r="F63" s="77"/>
      <c r="G63" s="579" t="s">
        <v>1147</v>
      </c>
      <c r="H63" s="580"/>
      <c r="I63" s="580"/>
      <c r="J63" s="580"/>
      <c r="K63" s="580"/>
      <c r="L63" s="580"/>
      <c r="M63" s="581"/>
      <c r="N63" s="120"/>
      <c r="O63" s="612"/>
      <c r="P63" s="22" t="s">
        <v>1495</v>
      </c>
      <c r="Q63" s="23"/>
      <c r="R63" s="24"/>
      <c r="S63" s="78">
        <v>590</v>
      </c>
      <c r="T63" s="78"/>
      <c r="U63" s="183" t="s">
        <v>1956</v>
      </c>
      <c r="V63" s="182"/>
      <c r="W63" s="182"/>
      <c r="X63" s="182"/>
      <c r="Y63" s="182"/>
      <c r="Z63" s="182"/>
      <c r="AA63" s="184"/>
    </row>
    <row r="64" spans="1:27" ht="12.75" customHeight="1">
      <c r="A64" s="612"/>
      <c r="B64" s="583" t="s">
        <v>347</v>
      </c>
      <c r="C64" s="584"/>
      <c r="D64" s="585"/>
      <c r="E64" s="77">
        <v>410</v>
      </c>
      <c r="F64" s="77"/>
      <c r="G64" s="579" t="s">
        <v>1148</v>
      </c>
      <c r="H64" s="580"/>
      <c r="I64" s="580"/>
      <c r="J64" s="580"/>
      <c r="K64" s="580"/>
      <c r="L64" s="580"/>
      <c r="M64" s="581"/>
      <c r="N64" s="120"/>
      <c r="O64" s="613"/>
      <c r="P64" s="582" t="s">
        <v>32</v>
      </c>
      <c r="Q64" s="476"/>
      <c r="R64" s="477"/>
      <c r="S64" s="86">
        <f>SUM(S49:S63)</f>
        <v>6040</v>
      </c>
      <c r="T64" s="86">
        <f>SUM(T49:T63)</f>
        <v>0</v>
      </c>
      <c r="U64" s="178"/>
      <c r="V64" s="155"/>
      <c r="W64" s="155"/>
      <c r="X64" s="155"/>
      <c r="Y64" s="155"/>
      <c r="Z64" s="155"/>
      <c r="AA64" s="179"/>
    </row>
    <row r="65" spans="1:20" ht="12.75" customHeight="1">
      <c r="A65" s="613"/>
      <c r="B65" s="633" t="s">
        <v>1496</v>
      </c>
      <c r="C65" s="634"/>
      <c r="D65" s="635"/>
      <c r="E65" s="78">
        <v>300</v>
      </c>
      <c r="F65" s="78"/>
      <c r="G65" s="472" t="s">
        <v>1149</v>
      </c>
      <c r="H65" s="473"/>
      <c r="I65" s="473"/>
      <c r="J65" s="473"/>
      <c r="K65" s="473"/>
      <c r="L65" s="473"/>
      <c r="M65" s="590"/>
      <c r="O65" s="695" t="s">
        <v>348</v>
      </c>
      <c r="P65" s="696"/>
      <c r="Q65" s="696"/>
      <c r="R65" s="697"/>
      <c r="S65" s="97">
        <f>SUM(E15,E23,E33,E42,E55,S9,S23,S35,S48,S64)</f>
        <v>45780</v>
      </c>
      <c r="T65" s="94">
        <f>SUM(F15,F23,F33,F42,F55,T9,T23,T35,T48,T64)</f>
        <v>0</v>
      </c>
    </row>
    <row r="66" spans="1:27" ht="12.75" customHeight="1">
      <c r="A66" s="31"/>
      <c r="B66" s="6"/>
      <c r="C66" s="6"/>
      <c r="D66" s="6"/>
      <c r="E66" s="52"/>
      <c r="F66" s="47"/>
      <c r="G66" s="26"/>
      <c r="H66" s="26"/>
      <c r="I66" s="26"/>
      <c r="J66" s="26"/>
      <c r="K66" s="26"/>
      <c r="L66" s="26"/>
      <c r="M66" s="2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customHeight="1">
      <c r="A67" s="574" t="s">
        <v>945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</row>
  </sheetData>
  <sheetProtection/>
  <mergeCells count="240">
    <mergeCell ref="P64:R64"/>
    <mergeCell ref="O49:O64"/>
    <mergeCell ref="O36:O48"/>
    <mergeCell ref="U34:AA34"/>
    <mergeCell ref="U39:AA39"/>
    <mergeCell ref="U30:AA30"/>
    <mergeCell ref="U31:AA31"/>
    <mergeCell ref="U32:AA32"/>
    <mergeCell ref="U33:AA33"/>
    <mergeCell ref="U35:AA35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U48:AA48"/>
    <mergeCell ref="U46:AA46"/>
    <mergeCell ref="U47:AA47"/>
    <mergeCell ref="G37:M37"/>
    <mergeCell ref="G51:M51"/>
    <mergeCell ref="G40:M40"/>
    <mergeCell ref="G46:M46"/>
    <mergeCell ref="G41:M41"/>
    <mergeCell ref="P46:R46"/>
    <mergeCell ref="P38:R38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G21:M21"/>
    <mergeCell ref="P11:R11"/>
    <mergeCell ref="G16:M16"/>
    <mergeCell ref="G13:M13"/>
    <mergeCell ref="G49:M49"/>
    <mergeCell ref="P29:R29"/>
    <mergeCell ref="P12:R12"/>
    <mergeCell ref="O10:O23"/>
    <mergeCell ref="G26:M26"/>
    <mergeCell ref="P18:R18"/>
    <mergeCell ref="G65:M65"/>
    <mergeCell ref="O65:R65"/>
    <mergeCell ref="G5:M5"/>
    <mergeCell ref="O6:O9"/>
    <mergeCell ref="G54:M54"/>
    <mergeCell ref="P6:R6"/>
    <mergeCell ref="G14:M14"/>
    <mergeCell ref="G24:M24"/>
    <mergeCell ref="G20:M20"/>
    <mergeCell ref="G27:M27"/>
    <mergeCell ref="G64:M64"/>
    <mergeCell ref="G33:M33"/>
    <mergeCell ref="G36:M36"/>
    <mergeCell ref="G32:M32"/>
    <mergeCell ref="G43:M43"/>
    <mergeCell ref="A2:C2"/>
    <mergeCell ref="D2:E2"/>
    <mergeCell ref="G7:M7"/>
    <mergeCell ref="G12:M12"/>
    <mergeCell ref="G10:M10"/>
    <mergeCell ref="B8:D8"/>
    <mergeCell ref="D3:S3"/>
    <mergeCell ref="P2:Q2"/>
    <mergeCell ref="A4:S4"/>
    <mergeCell ref="P10:R10"/>
    <mergeCell ref="A6:A15"/>
    <mergeCell ref="B10:D10"/>
    <mergeCell ref="B6:D6"/>
    <mergeCell ref="B12:D12"/>
    <mergeCell ref="F2:G2"/>
    <mergeCell ref="G11:M11"/>
    <mergeCell ref="P13:R13"/>
    <mergeCell ref="P15:R15"/>
    <mergeCell ref="P16:R16"/>
    <mergeCell ref="G15:M15"/>
    <mergeCell ref="G17:M17"/>
    <mergeCell ref="P20:R20"/>
    <mergeCell ref="G23:M23"/>
    <mergeCell ref="U2:AA2"/>
    <mergeCell ref="U3:Z3"/>
    <mergeCell ref="U6:AA6"/>
    <mergeCell ref="U7:AA7"/>
    <mergeCell ref="G19:M19"/>
    <mergeCell ref="G18:M18"/>
    <mergeCell ref="P22:R22"/>
    <mergeCell ref="P19:R19"/>
    <mergeCell ref="X4:Z4"/>
    <mergeCell ref="U4:V4"/>
    <mergeCell ref="U8:AA8"/>
    <mergeCell ref="U5:AA5"/>
    <mergeCell ref="G9:M9"/>
    <mergeCell ref="U25:AA25"/>
    <mergeCell ref="G25:M25"/>
    <mergeCell ref="O24:O35"/>
    <mergeCell ref="G35:M35"/>
    <mergeCell ref="G30:M30"/>
    <mergeCell ref="U22:AA22"/>
    <mergeCell ref="P25:R25"/>
    <mergeCell ref="U12:AA12"/>
    <mergeCell ref="U13:AA13"/>
    <mergeCell ref="P24:R24"/>
    <mergeCell ref="G31:M31"/>
    <mergeCell ref="G22:M22"/>
    <mergeCell ref="G29:M29"/>
    <mergeCell ref="G28:M28"/>
    <mergeCell ref="P21:R21"/>
    <mergeCell ref="U26:AA26"/>
    <mergeCell ref="U21:AA21"/>
    <mergeCell ref="U14:AA14"/>
    <mergeCell ref="U23:AA23"/>
    <mergeCell ref="U18:AA18"/>
    <mergeCell ref="P23:R23"/>
    <mergeCell ref="P14:R14"/>
    <mergeCell ref="P17:R17"/>
    <mergeCell ref="U19:AA19"/>
    <mergeCell ref="U20:AA20"/>
    <mergeCell ref="U29:AA29"/>
    <mergeCell ref="U27:AA27"/>
    <mergeCell ref="P33:R33"/>
    <mergeCell ref="P40:R40"/>
    <mergeCell ref="P27:R27"/>
    <mergeCell ref="P26:R26"/>
    <mergeCell ref="P28:R28"/>
    <mergeCell ref="P32:R32"/>
    <mergeCell ref="P31:R31"/>
    <mergeCell ref="P36:R36"/>
    <mergeCell ref="U9:AA9"/>
    <mergeCell ref="U11:AA11"/>
    <mergeCell ref="G38:M38"/>
    <mergeCell ref="U10:AA10"/>
    <mergeCell ref="G42:M42"/>
    <mergeCell ref="U24:AA24"/>
    <mergeCell ref="U15:AA15"/>
    <mergeCell ref="U17:AA17"/>
    <mergeCell ref="U16:AA16"/>
    <mergeCell ref="U28:AA28"/>
    <mergeCell ref="G58:M58"/>
    <mergeCell ref="G53:M53"/>
    <mergeCell ref="P30:R30"/>
    <mergeCell ref="P41:R41"/>
    <mergeCell ref="G39:M39"/>
    <mergeCell ref="G44:M44"/>
    <mergeCell ref="P47:R47"/>
    <mergeCell ref="P35:R35"/>
    <mergeCell ref="P37:R37"/>
    <mergeCell ref="P39:R39"/>
    <mergeCell ref="G61:M61"/>
    <mergeCell ref="G47:M47"/>
    <mergeCell ref="G59:M59"/>
    <mergeCell ref="G52:M52"/>
    <mergeCell ref="G50:M50"/>
    <mergeCell ref="G55:M55"/>
    <mergeCell ref="G56:M56"/>
    <mergeCell ref="G60:M60"/>
    <mergeCell ref="G48:M48"/>
    <mergeCell ref="G57:M57"/>
    <mergeCell ref="B55:D55"/>
    <mergeCell ref="B52:D52"/>
    <mergeCell ref="B51:D51"/>
    <mergeCell ref="B50:D50"/>
    <mergeCell ref="B62:D62"/>
    <mergeCell ref="B61:D61"/>
    <mergeCell ref="B60:D60"/>
    <mergeCell ref="B57:D57"/>
    <mergeCell ref="B53:D53"/>
    <mergeCell ref="B54:D54"/>
    <mergeCell ref="P45:R45"/>
    <mergeCell ref="P48:R48"/>
    <mergeCell ref="B43:D43"/>
    <mergeCell ref="P44:R44"/>
    <mergeCell ref="G45:M45"/>
    <mergeCell ref="P43:R43"/>
    <mergeCell ref="P42:R42"/>
    <mergeCell ref="B44:D44"/>
    <mergeCell ref="B9:D9"/>
    <mergeCell ref="B11:D11"/>
    <mergeCell ref="B15:D15"/>
    <mergeCell ref="B13:D13"/>
    <mergeCell ref="B14:D14"/>
    <mergeCell ref="B18:D18"/>
    <mergeCell ref="G34:M34"/>
    <mergeCell ref="B16:D16"/>
    <mergeCell ref="B17:D17"/>
    <mergeCell ref="B63:D63"/>
    <mergeCell ref="B42:D42"/>
    <mergeCell ref="G63:M63"/>
    <mergeCell ref="G62:M62"/>
    <mergeCell ref="B45:D45"/>
    <mergeCell ref="B36:D36"/>
    <mergeCell ref="B48:D48"/>
    <mergeCell ref="B24:D24"/>
    <mergeCell ref="B22:D22"/>
    <mergeCell ref="B27:D27"/>
    <mergeCell ref="B65:D65"/>
    <mergeCell ref="B64:D64"/>
    <mergeCell ref="B20:D20"/>
    <mergeCell ref="B25:D25"/>
    <mergeCell ref="B21:D21"/>
    <mergeCell ref="B23:D23"/>
    <mergeCell ref="B49:D49"/>
    <mergeCell ref="B26:D26"/>
    <mergeCell ref="B38:D38"/>
    <mergeCell ref="B19:D19"/>
    <mergeCell ref="B35:D35"/>
    <mergeCell ref="A24:A33"/>
    <mergeCell ref="A56:A65"/>
    <mergeCell ref="B56:D56"/>
    <mergeCell ref="B58:D58"/>
    <mergeCell ref="B59:D59"/>
    <mergeCell ref="A16:A23"/>
    <mergeCell ref="B34:D34"/>
    <mergeCell ref="A43:A55"/>
    <mergeCell ref="B33:D33"/>
    <mergeCell ref="B32:D32"/>
    <mergeCell ref="B28:D28"/>
    <mergeCell ref="B29:D29"/>
    <mergeCell ref="B47:D47"/>
    <mergeCell ref="B39:D39"/>
    <mergeCell ref="B40:D40"/>
    <mergeCell ref="B41:D41"/>
    <mergeCell ref="B46:D46"/>
    <mergeCell ref="A67:AA67"/>
    <mergeCell ref="H2:I2"/>
    <mergeCell ref="K2:M2"/>
    <mergeCell ref="X1:AA1"/>
    <mergeCell ref="D1:W1"/>
    <mergeCell ref="A34:A42"/>
    <mergeCell ref="B30:D30"/>
    <mergeCell ref="B31:D31"/>
    <mergeCell ref="B37:D37"/>
    <mergeCell ref="P34:R34"/>
  </mergeCells>
  <conditionalFormatting sqref="F15 T9 F23 F33 F42 F55 T23 T35">
    <cfRule type="cellIs" priority="2" dxfId="18" operator="greaterThan" stopIfTrue="1">
      <formula>E9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597" t="s">
        <v>1497</v>
      </c>
      <c r="B1" s="598"/>
      <c r="C1" s="598"/>
      <c r="D1" s="648" t="s">
        <v>1426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1498</v>
      </c>
      <c r="X4" s="694">
        <f>T57</f>
        <v>0</v>
      </c>
      <c r="Y4" s="592"/>
      <c r="Z4" s="592"/>
      <c r="AA4" s="3" t="s">
        <v>1499</v>
      </c>
    </row>
    <row r="5" spans="1:27" ht="12.75" customHeight="1">
      <c r="A5" s="20"/>
      <c r="B5" s="631" t="s">
        <v>1500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45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349</v>
      </c>
      <c r="B6" s="621" t="s">
        <v>350</v>
      </c>
      <c r="C6" s="622"/>
      <c r="D6" s="623"/>
      <c r="E6" s="85">
        <v>460</v>
      </c>
      <c r="F6" s="85"/>
      <c r="G6" s="639" t="s">
        <v>1183</v>
      </c>
      <c r="H6" s="640"/>
      <c r="I6" s="640"/>
      <c r="J6" s="640"/>
      <c r="K6" s="640"/>
      <c r="L6" s="640"/>
      <c r="M6" s="641"/>
      <c r="N6" s="120"/>
      <c r="O6" s="611" t="s">
        <v>351</v>
      </c>
      <c r="P6" s="621" t="s">
        <v>1501</v>
      </c>
      <c r="Q6" s="622"/>
      <c r="R6" s="623"/>
      <c r="S6" s="85">
        <v>240</v>
      </c>
      <c r="T6" s="85"/>
      <c r="U6" s="707" t="s">
        <v>1967</v>
      </c>
      <c r="V6" s="708"/>
      <c r="W6" s="708"/>
      <c r="X6" s="708"/>
      <c r="Y6" s="708"/>
      <c r="Z6" s="708"/>
      <c r="AA6" s="709"/>
    </row>
    <row r="7" spans="1:27" ht="12.75" customHeight="1">
      <c r="A7" s="612"/>
      <c r="B7" s="583" t="s">
        <v>1502</v>
      </c>
      <c r="C7" s="584"/>
      <c r="D7" s="585"/>
      <c r="E7" s="77">
        <v>400</v>
      </c>
      <c r="F7" s="77"/>
      <c r="G7" s="714" t="s">
        <v>1957</v>
      </c>
      <c r="H7" s="715"/>
      <c r="I7" s="715"/>
      <c r="J7" s="715"/>
      <c r="K7" s="715"/>
      <c r="L7" s="715"/>
      <c r="M7" s="716"/>
      <c r="N7" s="120"/>
      <c r="O7" s="720"/>
      <c r="P7" s="583" t="s">
        <v>1503</v>
      </c>
      <c r="Q7" s="584"/>
      <c r="R7" s="585"/>
      <c r="S7" s="77">
        <v>440</v>
      </c>
      <c r="T7" s="77"/>
      <c r="U7" s="712" t="s">
        <v>1968</v>
      </c>
      <c r="V7" s="650"/>
      <c r="W7" s="650"/>
      <c r="X7" s="650"/>
      <c r="Y7" s="650"/>
      <c r="Z7" s="650"/>
      <c r="AA7" s="713"/>
    </row>
    <row r="8" spans="1:27" ht="12.75" customHeight="1">
      <c r="A8" s="612"/>
      <c r="B8" s="583" t="s">
        <v>1504</v>
      </c>
      <c r="C8" s="584"/>
      <c r="D8" s="585"/>
      <c r="E8" s="77">
        <v>310</v>
      </c>
      <c r="F8" s="77"/>
      <c r="G8" s="714" t="s">
        <v>1958</v>
      </c>
      <c r="H8" s="715"/>
      <c r="I8" s="715"/>
      <c r="J8" s="715"/>
      <c r="K8" s="715"/>
      <c r="L8" s="715"/>
      <c r="M8" s="716"/>
      <c r="N8" s="120"/>
      <c r="O8" s="720"/>
      <c r="P8" s="583" t="s">
        <v>1505</v>
      </c>
      <c r="Q8" s="584"/>
      <c r="R8" s="585"/>
      <c r="S8" s="77">
        <v>320</v>
      </c>
      <c r="T8" s="77"/>
      <c r="U8" s="712" t="s">
        <v>1969</v>
      </c>
      <c r="V8" s="650"/>
      <c r="W8" s="650"/>
      <c r="X8" s="650"/>
      <c r="Y8" s="650"/>
      <c r="Z8" s="650"/>
      <c r="AA8" s="713"/>
    </row>
    <row r="9" spans="1:27" ht="12.75" customHeight="1">
      <c r="A9" s="612"/>
      <c r="B9" s="583" t="s">
        <v>352</v>
      </c>
      <c r="C9" s="584"/>
      <c r="D9" s="585"/>
      <c r="E9" s="77">
        <v>330</v>
      </c>
      <c r="F9" s="77"/>
      <c r="G9" s="714" t="s">
        <v>1959</v>
      </c>
      <c r="H9" s="715"/>
      <c r="I9" s="715"/>
      <c r="J9" s="715"/>
      <c r="K9" s="715"/>
      <c r="L9" s="715"/>
      <c r="M9" s="716"/>
      <c r="N9" s="120"/>
      <c r="O9" s="720"/>
      <c r="P9" s="583" t="s">
        <v>353</v>
      </c>
      <c r="Q9" s="584"/>
      <c r="R9" s="585"/>
      <c r="S9" s="77">
        <v>300</v>
      </c>
      <c r="T9" s="77"/>
      <c r="U9" s="712" t="s">
        <v>1970</v>
      </c>
      <c r="V9" s="650"/>
      <c r="W9" s="650"/>
      <c r="X9" s="650"/>
      <c r="Y9" s="650"/>
      <c r="Z9" s="650"/>
      <c r="AA9" s="713"/>
    </row>
    <row r="10" spans="1:27" ht="12.75" customHeight="1">
      <c r="A10" s="612"/>
      <c r="B10" s="583" t="s">
        <v>354</v>
      </c>
      <c r="C10" s="584"/>
      <c r="D10" s="585"/>
      <c r="E10" s="77">
        <v>280</v>
      </c>
      <c r="F10" s="77"/>
      <c r="G10" s="714" t="s">
        <v>1960</v>
      </c>
      <c r="H10" s="715"/>
      <c r="I10" s="715"/>
      <c r="J10" s="715"/>
      <c r="K10" s="715"/>
      <c r="L10" s="715"/>
      <c r="M10" s="716"/>
      <c r="N10" s="120"/>
      <c r="O10" s="720"/>
      <c r="P10" s="583" t="s">
        <v>355</v>
      </c>
      <c r="Q10" s="584"/>
      <c r="R10" s="585"/>
      <c r="S10" s="77">
        <v>230</v>
      </c>
      <c r="T10" s="77"/>
      <c r="U10" s="712" t="s">
        <v>1971</v>
      </c>
      <c r="V10" s="650"/>
      <c r="W10" s="650"/>
      <c r="X10" s="650"/>
      <c r="Y10" s="650"/>
      <c r="Z10" s="650"/>
      <c r="AA10" s="713"/>
    </row>
    <row r="11" spans="1:27" ht="12.75" customHeight="1">
      <c r="A11" s="612"/>
      <c r="B11" s="583" t="s">
        <v>356</v>
      </c>
      <c r="C11" s="584"/>
      <c r="D11" s="585"/>
      <c r="E11" s="77">
        <v>570</v>
      </c>
      <c r="F11" s="77"/>
      <c r="G11" s="714" t="s">
        <v>1961</v>
      </c>
      <c r="H11" s="715"/>
      <c r="I11" s="715"/>
      <c r="J11" s="715"/>
      <c r="K11" s="715"/>
      <c r="L11" s="715"/>
      <c r="M11" s="716"/>
      <c r="N11" s="120"/>
      <c r="O11" s="720"/>
      <c r="P11" s="583" t="s">
        <v>357</v>
      </c>
      <c r="Q11" s="584"/>
      <c r="R11" s="585"/>
      <c r="S11" s="77">
        <v>290</v>
      </c>
      <c r="T11" s="77"/>
      <c r="U11" s="712" t="s">
        <v>1972</v>
      </c>
      <c r="V11" s="650"/>
      <c r="W11" s="650"/>
      <c r="X11" s="650"/>
      <c r="Y11" s="650"/>
      <c r="Z11" s="650"/>
      <c r="AA11" s="713"/>
    </row>
    <row r="12" spans="1:27" ht="12.75" customHeight="1">
      <c r="A12" s="612"/>
      <c r="B12" s="583" t="s">
        <v>358</v>
      </c>
      <c r="C12" s="584"/>
      <c r="D12" s="585"/>
      <c r="E12" s="77">
        <v>570</v>
      </c>
      <c r="F12" s="77"/>
      <c r="G12" s="714" t="s">
        <v>1962</v>
      </c>
      <c r="H12" s="715"/>
      <c r="I12" s="715"/>
      <c r="J12" s="715"/>
      <c r="K12" s="715"/>
      <c r="L12" s="715"/>
      <c r="M12" s="716"/>
      <c r="N12" s="120"/>
      <c r="O12" s="720"/>
      <c r="P12" s="583" t="s">
        <v>359</v>
      </c>
      <c r="Q12" s="584"/>
      <c r="R12" s="585"/>
      <c r="S12" s="77">
        <v>390</v>
      </c>
      <c r="T12" s="77"/>
      <c r="U12" s="712" t="s">
        <v>1212</v>
      </c>
      <c r="V12" s="650"/>
      <c r="W12" s="650"/>
      <c r="X12" s="650"/>
      <c r="Y12" s="650"/>
      <c r="Z12" s="650"/>
      <c r="AA12" s="713"/>
    </row>
    <row r="13" spans="1:27" ht="12.75" customHeight="1">
      <c r="A13" s="612"/>
      <c r="B13" s="583" t="s">
        <v>360</v>
      </c>
      <c r="C13" s="584"/>
      <c r="D13" s="585"/>
      <c r="E13" s="77">
        <v>570</v>
      </c>
      <c r="F13" s="77"/>
      <c r="G13" s="714" t="s">
        <v>1184</v>
      </c>
      <c r="H13" s="715"/>
      <c r="I13" s="715"/>
      <c r="J13" s="715"/>
      <c r="K13" s="715"/>
      <c r="L13" s="715"/>
      <c r="M13" s="716"/>
      <c r="N13" s="120"/>
      <c r="O13" s="720"/>
      <c r="P13" s="583" t="s">
        <v>1506</v>
      </c>
      <c r="Q13" s="584"/>
      <c r="R13" s="585"/>
      <c r="S13" s="77">
        <v>200</v>
      </c>
      <c r="T13" s="77"/>
      <c r="U13" s="712" t="s">
        <v>1213</v>
      </c>
      <c r="V13" s="650"/>
      <c r="W13" s="650"/>
      <c r="X13" s="650"/>
      <c r="Y13" s="650"/>
      <c r="Z13" s="650"/>
      <c r="AA13" s="713"/>
    </row>
    <row r="14" spans="1:27" ht="12.75" customHeight="1">
      <c r="A14" s="612"/>
      <c r="B14" s="583" t="s">
        <v>361</v>
      </c>
      <c r="C14" s="584"/>
      <c r="D14" s="585"/>
      <c r="E14" s="77">
        <v>480</v>
      </c>
      <c r="F14" s="77"/>
      <c r="G14" s="714" t="s">
        <v>1963</v>
      </c>
      <c r="H14" s="715"/>
      <c r="I14" s="715"/>
      <c r="J14" s="715"/>
      <c r="K14" s="715"/>
      <c r="L14" s="715"/>
      <c r="M14" s="716"/>
      <c r="N14" s="120"/>
      <c r="O14" s="720"/>
      <c r="P14" s="583" t="s">
        <v>1507</v>
      </c>
      <c r="Q14" s="584"/>
      <c r="R14" s="585"/>
      <c r="S14" s="77">
        <v>140</v>
      </c>
      <c r="T14" s="77"/>
      <c r="U14" s="712" t="s">
        <v>1973</v>
      </c>
      <c r="V14" s="650"/>
      <c r="W14" s="650"/>
      <c r="X14" s="650"/>
      <c r="Y14" s="650"/>
      <c r="Z14" s="650"/>
      <c r="AA14" s="713"/>
    </row>
    <row r="15" spans="1:27" ht="12.75" customHeight="1">
      <c r="A15" s="612"/>
      <c r="B15" s="583" t="s">
        <v>362</v>
      </c>
      <c r="C15" s="584"/>
      <c r="D15" s="585"/>
      <c r="E15" s="77">
        <v>360</v>
      </c>
      <c r="F15" s="77"/>
      <c r="G15" s="714" t="s">
        <v>1964</v>
      </c>
      <c r="H15" s="715"/>
      <c r="I15" s="715"/>
      <c r="J15" s="715"/>
      <c r="K15" s="715"/>
      <c r="L15" s="715"/>
      <c r="M15" s="716"/>
      <c r="N15" s="120"/>
      <c r="O15" s="720"/>
      <c r="P15" s="583" t="s">
        <v>1508</v>
      </c>
      <c r="Q15" s="584"/>
      <c r="R15" s="585"/>
      <c r="S15" s="77">
        <v>270</v>
      </c>
      <c r="T15" s="77"/>
      <c r="U15" s="712" t="s">
        <v>1974</v>
      </c>
      <c r="V15" s="650"/>
      <c r="W15" s="650"/>
      <c r="X15" s="650"/>
      <c r="Y15" s="650"/>
      <c r="Z15" s="650"/>
      <c r="AA15" s="713"/>
    </row>
    <row r="16" spans="1:27" ht="12.75" customHeight="1">
      <c r="A16" s="612"/>
      <c r="B16" s="583" t="s">
        <v>363</v>
      </c>
      <c r="C16" s="584"/>
      <c r="D16" s="585"/>
      <c r="E16" s="77">
        <v>390</v>
      </c>
      <c r="F16" s="77"/>
      <c r="G16" s="714" t="s">
        <v>1965</v>
      </c>
      <c r="H16" s="715"/>
      <c r="I16" s="715"/>
      <c r="J16" s="715"/>
      <c r="K16" s="715"/>
      <c r="L16" s="715"/>
      <c r="M16" s="716"/>
      <c r="N16" s="120"/>
      <c r="O16" s="720"/>
      <c r="P16" s="583"/>
      <c r="Q16" s="584"/>
      <c r="R16" s="585"/>
      <c r="S16" s="78"/>
      <c r="T16" s="78"/>
      <c r="U16" s="579"/>
      <c r="V16" s="580"/>
      <c r="W16" s="580"/>
      <c r="X16" s="580"/>
      <c r="Y16" s="580"/>
      <c r="Z16" s="580"/>
      <c r="AA16" s="581"/>
    </row>
    <row r="17" spans="1:27" ht="12.75" customHeight="1">
      <c r="A17" s="612"/>
      <c r="B17" s="633"/>
      <c r="C17" s="634"/>
      <c r="D17" s="635"/>
      <c r="E17" s="78"/>
      <c r="F17" s="78"/>
      <c r="G17" s="729"/>
      <c r="H17" s="730"/>
      <c r="I17" s="730"/>
      <c r="J17" s="730"/>
      <c r="K17" s="730"/>
      <c r="L17" s="730"/>
      <c r="M17" s="731"/>
      <c r="N17" s="120"/>
      <c r="O17" s="721"/>
      <c r="P17" s="582" t="s">
        <v>32</v>
      </c>
      <c r="Q17" s="476"/>
      <c r="R17" s="477"/>
      <c r="S17" s="86">
        <f>SUM(S6:S16)</f>
        <v>2820</v>
      </c>
      <c r="T17" s="86">
        <f>SUM(T6:T16)</f>
        <v>0</v>
      </c>
      <c r="U17" s="591"/>
      <c r="V17" s="592"/>
      <c r="W17" s="592"/>
      <c r="X17" s="592"/>
      <c r="Y17" s="592"/>
      <c r="Z17" s="592"/>
      <c r="AA17" s="593"/>
    </row>
    <row r="18" spans="1:27" ht="12.75" customHeight="1">
      <c r="A18" s="613"/>
      <c r="B18" s="582" t="s">
        <v>849</v>
      </c>
      <c r="C18" s="476"/>
      <c r="D18" s="477"/>
      <c r="E18" s="86">
        <f>SUM(E6:E17)</f>
        <v>4720</v>
      </c>
      <c r="F18" s="86">
        <f>SUM(F6:F17)</f>
        <v>0</v>
      </c>
      <c r="G18" s="726"/>
      <c r="H18" s="727"/>
      <c r="I18" s="727"/>
      <c r="J18" s="727"/>
      <c r="K18" s="727"/>
      <c r="L18" s="727"/>
      <c r="M18" s="728"/>
      <c r="N18" s="120"/>
      <c r="O18" s="611" t="s">
        <v>1708</v>
      </c>
      <c r="P18" s="621" t="s">
        <v>1509</v>
      </c>
      <c r="Q18" s="622"/>
      <c r="R18" s="623"/>
      <c r="S18" s="85">
        <v>440</v>
      </c>
      <c r="T18" s="85"/>
      <c r="U18" s="707" t="s">
        <v>1975</v>
      </c>
      <c r="V18" s="708"/>
      <c r="W18" s="708"/>
      <c r="X18" s="708"/>
      <c r="Y18" s="708"/>
      <c r="Z18" s="708"/>
      <c r="AA18" s="709"/>
    </row>
    <row r="19" spans="1:27" ht="12.75" customHeight="1">
      <c r="A19" s="611" t="s">
        <v>364</v>
      </c>
      <c r="B19" s="621" t="s">
        <v>365</v>
      </c>
      <c r="C19" s="622"/>
      <c r="D19" s="623"/>
      <c r="E19" s="85">
        <v>240</v>
      </c>
      <c r="F19" s="85"/>
      <c r="G19" s="586" t="s">
        <v>1185</v>
      </c>
      <c r="H19" s="587"/>
      <c r="I19" s="587"/>
      <c r="J19" s="587"/>
      <c r="K19" s="587"/>
      <c r="L19" s="587"/>
      <c r="M19" s="588"/>
      <c r="N19" s="120"/>
      <c r="O19" s="720"/>
      <c r="P19" s="583" t="s">
        <v>366</v>
      </c>
      <c r="Q19" s="584"/>
      <c r="R19" s="585"/>
      <c r="S19" s="77">
        <v>510</v>
      </c>
      <c r="T19" s="77"/>
      <c r="U19" s="712" t="s">
        <v>1214</v>
      </c>
      <c r="V19" s="650"/>
      <c r="W19" s="650"/>
      <c r="X19" s="650"/>
      <c r="Y19" s="650"/>
      <c r="Z19" s="650"/>
      <c r="AA19" s="713"/>
    </row>
    <row r="20" spans="1:27" ht="12.75" customHeight="1">
      <c r="A20" s="612"/>
      <c r="B20" s="583" t="s">
        <v>367</v>
      </c>
      <c r="C20" s="584"/>
      <c r="D20" s="585"/>
      <c r="E20" s="77">
        <v>240</v>
      </c>
      <c r="F20" s="77"/>
      <c r="G20" s="579" t="s">
        <v>1186</v>
      </c>
      <c r="H20" s="580"/>
      <c r="I20" s="580"/>
      <c r="J20" s="580"/>
      <c r="K20" s="580"/>
      <c r="L20" s="580"/>
      <c r="M20" s="581"/>
      <c r="N20" s="120"/>
      <c r="O20" s="720"/>
      <c r="P20" s="583" t="s">
        <v>368</v>
      </c>
      <c r="Q20" s="584"/>
      <c r="R20" s="585"/>
      <c r="S20" s="77">
        <v>310</v>
      </c>
      <c r="T20" s="77"/>
      <c r="U20" s="712" t="s">
        <v>1976</v>
      </c>
      <c r="V20" s="650"/>
      <c r="W20" s="650"/>
      <c r="X20" s="650"/>
      <c r="Y20" s="650"/>
      <c r="Z20" s="650"/>
      <c r="AA20" s="713"/>
    </row>
    <row r="21" spans="1:27" ht="12.75" customHeight="1">
      <c r="A21" s="612"/>
      <c r="B21" s="583" t="s">
        <v>369</v>
      </c>
      <c r="C21" s="584"/>
      <c r="D21" s="585"/>
      <c r="E21" s="77">
        <v>190</v>
      </c>
      <c r="F21" s="77"/>
      <c r="G21" s="723" t="s">
        <v>1187</v>
      </c>
      <c r="H21" s="724"/>
      <c r="I21" s="724"/>
      <c r="J21" s="724"/>
      <c r="K21" s="724"/>
      <c r="L21" s="724"/>
      <c r="M21" s="725"/>
      <c r="N21" s="120"/>
      <c r="O21" s="720"/>
      <c r="P21" s="583" t="s">
        <v>370</v>
      </c>
      <c r="Q21" s="584"/>
      <c r="R21" s="585"/>
      <c r="S21" s="77">
        <v>450</v>
      </c>
      <c r="T21" s="77"/>
      <c r="U21" s="712" t="s">
        <v>1977</v>
      </c>
      <c r="V21" s="650"/>
      <c r="W21" s="650"/>
      <c r="X21" s="650"/>
      <c r="Y21" s="650"/>
      <c r="Z21" s="650"/>
      <c r="AA21" s="713"/>
    </row>
    <row r="22" spans="1:27" ht="12.75" customHeight="1">
      <c r="A22" s="612"/>
      <c r="B22" s="583" t="s">
        <v>371</v>
      </c>
      <c r="C22" s="584"/>
      <c r="D22" s="585"/>
      <c r="E22" s="77">
        <v>290</v>
      </c>
      <c r="F22" s="77"/>
      <c r="G22" s="579" t="s">
        <v>1188</v>
      </c>
      <c r="H22" s="580"/>
      <c r="I22" s="580"/>
      <c r="J22" s="580"/>
      <c r="K22" s="580"/>
      <c r="L22" s="580"/>
      <c r="M22" s="581"/>
      <c r="N22" s="120"/>
      <c r="O22" s="720"/>
      <c r="P22" s="583" t="s">
        <v>372</v>
      </c>
      <c r="Q22" s="584"/>
      <c r="R22" s="585"/>
      <c r="S22" s="77">
        <v>370</v>
      </c>
      <c r="T22" s="77"/>
      <c r="U22" s="712" t="s">
        <v>1215</v>
      </c>
      <c r="V22" s="650"/>
      <c r="W22" s="650"/>
      <c r="X22" s="650"/>
      <c r="Y22" s="650"/>
      <c r="Z22" s="650"/>
      <c r="AA22" s="713"/>
    </row>
    <row r="23" spans="1:27" ht="12.75" customHeight="1">
      <c r="A23" s="612"/>
      <c r="B23" s="583" t="s">
        <v>373</v>
      </c>
      <c r="C23" s="584"/>
      <c r="D23" s="585"/>
      <c r="E23" s="77">
        <v>440</v>
      </c>
      <c r="F23" s="77"/>
      <c r="G23" s="579" t="s">
        <v>1189</v>
      </c>
      <c r="H23" s="580"/>
      <c r="I23" s="580"/>
      <c r="J23" s="580"/>
      <c r="K23" s="580"/>
      <c r="L23" s="580"/>
      <c r="M23" s="581"/>
      <c r="N23" s="120"/>
      <c r="O23" s="720"/>
      <c r="P23" s="583" t="s">
        <v>374</v>
      </c>
      <c r="Q23" s="584"/>
      <c r="R23" s="585"/>
      <c r="S23" s="77">
        <v>400</v>
      </c>
      <c r="T23" s="77"/>
      <c r="U23" s="712" t="s">
        <v>1216</v>
      </c>
      <c r="V23" s="650"/>
      <c r="W23" s="650"/>
      <c r="X23" s="650"/>
      <c r="Y23" s="650"/>
      <c r="Z23" s="650"/>
      <c r="AA23" s="713"/>
    </row>
    <row r="24" spans="1:27" ht="12.75" customHeight="1">
      <c r="A24" s="612"/>
      <c r="B24" s="583" t="s">
        <v>375</v>
      </c>
      <c r="C24" s="584"/>
      <c r="D24" s="585"/>
      <c r="E24" s="77">
        <v>400</v>
      </c>
      <c r="F24" s="77"/>
      <c r="G24" s="579" t="s">
        <v>1190</v>
      </c>
      <c r="H24" s="580"/>
      <c r="I24" s="580"/>
      <c r="J24" s="580"/>
      <c r="K24" s="580"/>
      <c r="L24" s="580"/>
      <c r="M24" s="581"/>
      <c r="N24" s="120"/>
      <c r="O24" s="720"/>
      <c r="P24" s="583" t="s">
        <v>376</v>
      </c>
      <c r="Q24" s="584"/>
      <c r="R24" s="585"/>
      <c r="S24" s="77">
        <v>270</v>
      </c>
      <c r="T24" s="77"/>
      <c r="U24" s="712" t="s">
        <v>1217</v>
      </c>
      <c r="V24" s="650"/>
      <c r="W24" s="650"/>
      <c r="X24" s="650"/>
      <c r="Y24" s="650"/>
      <c r="Z24" s="650"/>
      <c r="AA24" s="713"/>
    </row>
    <row r="25" spans="1:27" ht="12.75" customHeight="1">
      <c r="A25" s="612"/>
      <c r="B25" s="583" t="s">
        <v>377</v>
      </c>
      <c r="C25" s="584"/>
      <c r="D25" s="585"/>
      <c r="E25" s="77">
        <v>380</v>
      </c>
      <c r="F25" s="77"/>
      <c r="G25" s="579" t="s">
        <v>1191</v>
      </c>
      <c r="H25" s="580"/>
      <c r="I25" s="580"/>
      <c r="J25" s="580"/>
      <c r="K25" s="580"/>
      <c r="L25" s="580"/>
      <c r="M25" s="581"/>
      <c r="N25" s="120"/>
      <c r="O25" s="720"/>
      <c r="P25" s="583" t="s">
        <v>378</v>
      </c>
      <c r="Q25" s="584"/>
      <c r="R25" s="585"/>
      <c r="S25" s="77">
        <v>520</v>
      </c>
      <c r="T25" s="77"/>
      <c r="U25" s="712" t="s">
        <v>1218</v>
      </c>
      <c r="V25" s="650"/>
      <c r="W25" s="650"/>
      <c r="X25" s="650"/>
      <c r="Y25" s="650"/>
      <c r="Z25" s="650"/>
      <c r="AA25" s="713"/>
    </row>
    <row r="26" spans="1:27" ht="12.75" customHeight="1">
      <c r="A26" s="612"/>
      <c r="B26" s="583" t="s">
        <v>379</v>
      </c>
      <c r="C26" s="584"/>
      <c r="D26" s="585"/>
      <c r="E26" s="77">
        <v>450</v>
      </c>
      <c r="F26" s="77"/>
      <c r="G26" s="579" t="s">
        <v>1192</v>
      </c>
      <c r="H26" s="580"/>
      <c r="I26" s="580"/>
      <c r="J26" s="580"/>
      <c r="K26" s="580"/>
      <c r="L26" s="580"/>
      <c r="M26" s="581"/>
      <c r="N26" s="120"/>
      <c r="O26" s="720"/>
      <c r="P26" s="583" t="s">
        <v>380</v>
      </c>
      <c r="Q26" s="584"/>
      <c r="R26" s="585"/>
      <c r="S26" s="77">
        <v>500</v>
      </c>
      <c r="T26" s="77"/>
      <c r="U26" s="712" t="s">
        <v>1978</v>
      </c>
      <c r="V26" s="650"/>
      <c r="W26" s="650"/>
      <c r="X26" s="650"/>
      <c r="Y26" s="650"/>
      <c r="Z26" s="650"/>
      <c r="AA26" s="713"/>
    </row>
    <row r="27" spans="1:27" ht="12.75" customHeight="1">
      <c r="A27" s="612"/>
      <c r="B27" s="583" t="s">
        <v>381</v>
      </c>
      <c r="C27" s="584"/>
      <c r="D27" s="585"/>
      <c r="E27" s="77">
        <v>320</v>
      </c>
      <c r="F27" s="77"/>
      <c r="G27" s="579" t="s">
        <v>1193</v>
      </c>
      <c r="H27" s="580"/>
      <c r="I27" s="580"/>
      <c r="J27" s="580"/>
      <c r="K27" s="580"/>
      <c r="L27" s="580"/>
      <c r="M27" s="581"/>
      <c r="N27" s="120"/>
      <c r="O27" s="720"/>
      <c r="P27" s="583" t="s">
        <v>382</v>
      </c>
      <c r="Q27" s="584"/>
      <c r="R27" s="585"/>
      <c r="S27" s="77">
        <v>420</v>
      </c>
      <c r="T27" s="77"/>
      <c r="U27" s="579" t="s">
        <v>1219</v>
      </c>
      <c r="V27" s="580"/>
      <c r="W27" s="580"/>
      <c r="X27" s="580"/>
      <c r="Y27" s="580"/>
      <c r="Z27" s="580"/>
      <c r="AA27" s="581"/>
    </row>
    <row r="28" spans="1:27" ht="12.75" customHeight="1">
      <c r="A28" s="612"/>
      <c r="B28" s="583" t="s">
        <v>383</v>
      </c>
      <c r="C28" s="584"/>
      <c r="D28" s="585"/>
      <c r="E28" s="77">
        <v>520</v>
      </c>
      <c r="F28" s="77"/>
      <c r="G28" s="579" t="s">
        <v>1194</v>
      </c>
      <c r="H28" s="580"/>
      <c r="I28" s="580"/>
      <c r="J28" s="580"/>
      <c r="K28" s="580"/>
      <c r="L28" s="580"/>
      <c r="M28" s="581"/>
      <c r="N28" s="120"/>
      <c r="O28" s="720"/>
      <c r="P28" s="583" t="s">
        <v>384</v>
      </c>
      <c r="Q28" s="584"/>
      <c r="R28" s="585"/>
      <c r="S28" s="77">
        <v>560</v>
      </c>
      <c r="T28" s="77"/>
      <c r="U28" s="579" t="s">
        <v>1220</v>
      </c>
      <c r="V28" s="580"/>
      <c r="W28" s="580"/>
      <c r="X28" s="580"/>
      <c r="Y28" s="580"/>
      <c r="Z28" s="580"/>
      <c r="AA28" s="581"/>
    </row>
    <row r="29" spans="1:27" ht="12.75" customHeight="1">
      <c r="A29" s="612"/>
      <c r="B29" s="583"/>
      <c r="C29" s="584"/>
      <c r="D29" s="585"/>
      <c r="E29" s="77"/>
      <c r="F29" s="77"/>
      <c r="G29" s="579"/>
      <c r="H29" s="580"/>
      <c r="I29" s="580"/>
      <c r="J29" s="580"/>
      <c r="K29" s="580"/>
      <c r="L29" s="580"/>
      <c r="M29" s="581"/>
      <c r="N29" s="120"/>
      <c r="O29" s="720"/>
      <c r="P29" s="633"/>
      <c r="Q29" s="634"/>
      <c r="R29" s="635"/>
      <c r="S29" s="78"/>
      <c r="T29" s="78"/>
      <c r="U29" s="472"/>
      <c r="V29" s="473"/>
      <c r="W29" s="473"/>
      <c r="X29" s="473"/>
      <c r="Y29" s="473"/>
      <c r="Z29" s="473"/>
      <c r="AA29" s="590"/>
    </row>
    <row r="30" spans="1:27" ht="12.75" customHeight="1">
      <c r="A30" s="612"/>
      <c r="B30" s="633"/>
      <c r="C30" s="634"/>
      <c r="D30" s="635"/>
      <c r="E30" s="78"/>
      <c r="F30" s="78"/>
      <c r="G30" s="472"/>
      <c r="H30" s="473"/>
      <c r="I30" s="473"/>
      <c r="J30" s="473"/>
      <c r="K30" s="473"/>
      <c r="L30" s="473"/>
      <c r="M30" s="590"/>
      <c r="N30" s="120"/>
      <c r="O30" s="721"/>
      <c r="P30" s="582" t="s">
        <v>32</v>
      </c>
      <c r="Q30" s="476"/>
      <c r="R30" s="477"/>
      <c r="S30" s="86">
        <f>SUM(S18:S29)</f>
        <v>4750</v>
      </c>
      <c r="T30" s="86">
        <f>SUM(T18:T29)</f>
        <v>0</v>
      </c>
      <c r="U30" s="591"/>
      <c r="V30" s="592"/>
      <c r="W30" s="592"/>
      <c r="X30" s="592"/>
      <c r="Y30" s="592"/>
      <c r="Z30" s="592"/>
      <c r="AA30" s="593"/>
    </row>
    <row r="31" spans="1:27" ht="12.75" customHeight="1">
      <c r="A31" s="613"/>
      <c r="B31" s="582" t="s">
        <v>32</v>
      </c>
      <c r="C31" s="476"/>
      <c r="D31" s="477"/>
      <c r="E31" s="86">
        <f>SUM(E19:E30)</f>
        <v>3470</v>
      </c>
      <c r="F31" s="86">
        <f>SUM(F19:F30)</f>
        <v>0</v>
      </c>
      <c r="G31" s="591"/>
      <c r="H31" s="592"/>
      <c r="I31" s="592"/>
      <c r="J31" s="592"/>
      <c r="K31" s="592"/>
      <c r="L31" s="592"/>
      <c r="M31" s="593"/>
      <c r="N31" s="120"/>
      <c r="O31" s="611" t="s">
        <v>385</v>
      </c>
      <c r="P31" s="621" t="s">
        <v>1510</v>
      </c>
      <c r="Q31" s="622"/>
      <c r="R31" s="623"/>
      <c r="S31" s="85">
        <v>1000</v>
      </c>
      <c r="T31" s="85"/>
      <c r="U31" s="586" t="s">
        <v>1221</v>
      </c>
      <c r="V31" s="587"/>
      <c r="W31" s="587"/>
      <c r="X31" s="587"/>
      <c r="Y31" s="587"/>
      <c r="Z31" s="587"/>
      <c r="AA31" s="588"/>
    </row>
    <row r="32" spans="1:27" ht="12.75" customHeight="1">
      <c r="A32" s="611" t="s">
        <v>386</v>
      </c>
      <c r="B32" s="621" t="s">
        <v>387</v>
      </c>
      <c r="C32" s="622"/>
      <c r="D32" s="623"/>
      <c r="E32" s="85">
        <v>500</v>
      </c>
      <c r="F32" s="85"/>
      <c r="G32" s="586" t="s">
        <v>1195</v>
      </c>
      <c r="H32" s="587"/>
      <c r="I32" s="587"/>
      <c r="J32" s="587"/>
      <c r="K32" s="587"/>
      <c r="L32" s="587"/>
      <c r="M32" s="588"/>
      <c r="N32" s="120"/>
      <c r="O32" s="720"/>
      <c r="P32" s="583" t="s">
        <v>388</v>
      </c>
      <c r="Q32" s="584"/>
      <c r="R32" s="585"/>
      <c r="S32" s="77">
        <v>180</v>
      </c>
      <c r="T32" s="77"/>
      <c r="U32" s="579" t="s">
        <v>1222</v>
      </c>
      <c r="V32" s="580"/>
      <c r="W32" s="580"/>
      <c r="X32" s="580"/>
      <c r="Y32" s="580"/>
      <c r="Z32" s="580"/>
      <c r="AA32" s="581"/>
    </row>
    <row r="33" spans="1:27" ht="12.75" customHeight="1">
      <c r="A33" s="612"/>
      <c r="B33" s="583" t="s">
        <v>389</v>
      </c>
      <c r="C33" s="584"/>
      <c r="D33" s="585"/>
      <c r="E33" s="77">
        <v>500</v>
      </c>
      <c r="F33" s="77"/>
      <c r="G33" s="579" t="s">
        <v>1196</v>
      </c>
      <c r="H33" s="580"/>
      <c r="I33" s="580"/>
      <c r="J33" s="580"/>
      <c r="K33" s="580"/>
      <c r="L33" s="580"/>
      <c r="M33" s="581"/>
      <c r="N33" s="120"/>
      <c r="O33" s="720"/>
      <c r="P33" s="583" t="s">
        <v>390</v>
      </c>
      <c r="Q33" s="584"/>
      <c r="R33" s="585"/>
      <c r="S33" s="77">
        <v>420</v>
      </c>
      <c r="T33" s="77"/>
      <c r="U33" s="712" t="s">
        <v>1979</v>
      </c>
      <c r="V33" s="650"/>
      <c r="W33" s="650"/>
      <c r="X33" s="650"/>
      <c r="Y33" s="650"/>
      <c r="Z33" s="650"/>
      <c r="AA33" s="713"/>
    </row>
    <row r="34" spans="1:27" ht="12.75" customHeight="1">
      <c r="A34" s="612"/>
      <c r="B34" s="583" t="s">
        <v>391</v>
      </c>
      <c r="C34" s="584"/>
      <c r="D34" s="585"/>
      <c r="E34" s="77">
        <v>210</v>
      </c>
      <c r="F34" s="77"/>
      <c r="G34" s="579" t="s">
        <v>1197</v>
      </c>
      <c r="H34" s="580"/>
      <c r="I34" s="580"/>
      <c r="J34" s="580"/>
      <c r="K34" s="580"/>
      <c r="L34" s="580"/>
      <c r="M34" s="581"/>
      <c r="N34" s="120"/>
      <c r="O34" s="720"/>
      <c r="P34" s="583" t="s">
        <v>392</v>
      </c>
      <c r="Q34" s="584"/>
      <c r="R34" s="585"/>
      <c r="S34" s="77">
        <v>430</v>
      </c>
      <c r="T34" s="77"/>
      <c r="U34" s="712" t="s">
        <v>1223</v>
      </c>
      <c r="V34" s="650"/>
      <c r="W34" s="650"/>
      <c r="X34" s="650"/>
      <c r="Y34" s="650"/>
      <c r="Z34" s="650"/>
      <c r="AA34" s="713"/>
    </row>
    <row r="35" spans="1:27" ht="12.75" customHeight="1">
      <c r="A35" s="612"/>
      <c r="B35" s="583" t="s">
        <v>393</v>
      </c>
      <c r="C35" s="584"/>
      <c r="D35" s="585"/>
      <c r="E35" s="77">
        <v>330</v>
      </c>
      <c r="F35" s="77"/>
      <c r="G35" s="579" t="s">
        <v>1198</v>
      </c>
      <c r="H35" s="580"/>
      <c r="I35" s="580"/>
      <c r="J35" s="580"/>
      <c r="K35" s="580"/>
      <c r="L35" s="580"/>
      <c r="M35" s="581"/>
      <c r="N35" s="120"/>
      <c r="O35" s="720"/>
      <c r="P35" s="583" t="s">
        <v>394</v>
      </c>
      <c r="Q35" s="584"/>
      <c r="R35" s="585"/>
      <c r="S35" s="77">
        <v>660</v>
      </c>
      <c r="T35" s="77"/>
      <c r="U35" s="712" t="s">
        <v>1980</v>
      </c>
      <c r="V35" s="650"/>
      <c r="W35" s="650"/>
      <c r="X35" s="650"/>
      <c r="Y35" s="650"/>
      <c r="Z35" s="650"/>
      <c r="AA35" s="713"/>
    </row>
    <row r="36" spans="1:27" ht="12.75" customHeight="1">
      <c r="A36" s="612"/>
      <c r="B36" s="583" t="s">
        <v>395</v>
      </c>
      <c r="C36" s="584"/>
      <c r="D36" s="585"/>
      <c r="E36" s="77">
        <v>90</v>
      </c>
      <c r="F36" s="77"/>
      <c r="G36" s="579" t="s">
        <v>1199</v>
      </c>
      <c r="H36" s="580"/>
      <c r="I36" s="580"/>
      <c r="J36" s="580"/>
      <c r="K36" s="580"/>
      <c r="L36" s="580"/>
      <c r="M36" s="581"/>
      <c r="N36" s="120"/>
      <c r="O36" s="720"/>
      <c r="P36" s="583" t="s">
        <v>396</v>
      </c>
      <c r="Q36" s="584"/>
      <c r="R36" s="585"/>
      <c r="S36" s="77">
        <v>410</v>
      </c>
      <c r="T36" s="77"/>
      <c r="U36" s="712" t="s">
        <v>1981</v>
      </c>
      <c r="V36" s="650"/>
      <c r="W36" s="650"/>
      <c r="X36" s="650"/>
      <c r="Y36" s="650"/>
      <c r="Z36" s="650"/>
      <c r="AA36" s="713"/>
    </row>
    <row r="37" spans="1:27" ht="12.75" customHeight="1">
      <c r="A37" s="612"/>
      <c r="B37" s="583" t="s">
        <v>397</v>
      </c>
      <c r="C37" s="584"/>
      <c r="D37" s="585"/>
      <c r="E37" s="77">
        <v>920</v>
      </c>
      <c r="F37" s="77"/>
      <c r="G37" s="579" t="s">
        <v>1200</v>
      </c>
      <c r="H37" s="580"/>
      <c r="I37" s="580"/>
      <c r="J37" s="580"/>
      <c r="K37" s="580"/>
      <c r="L37" s="580"/>
      <c r="M37" s="581"/>
      <c r="N37" s="120"/>
      <c r="O37" s="720"/>
      <c r="P37" s="583" t="s">
        <v>398</v>
      </c>
      <c r="Q37" s="584"/>
      <c r="R37" s="585"/>
      <c r="S37" s="77">
        <v>390</v>
      </c>
      <c r="T37" s="77"/>
      <c r="U37" s="712" t="s">
        <v>1982</v>
      </c>
      <c r="V37" s="650"/>
      <c r="W37" s="650"/>
      <c r="X37" s="650"/>
      <c r="Y37" s="650"/>
      <c r="Z37" s="650"/>
      <c r="AA37" s="713"/>
    </row>
    <row r="38" spans="1:27" ht="12.75" customHeight="1">
      <c r="A38" s="612"/>
      <c r="B38" s="583" t="s">
        <v>399</v>
      </c>
      <c r="C38" s="584"/>
      <c r="D38" s="585"/>
      <c r="E38" s="77">
        <v>530</v>
      </c>
      <c r="F38" s="77"/>
      <c r="G38" s="579" t="s">
        <v>400</v>
      </c>
      <c r="H38" s="580"/>
      <c r="I38" s="580"/>
      <c r="J38" s="580"/>
      <c r="K38" s="580"/>
      <c r="L38" s="580"/>
      <c r="M38" s="581"/>
      <c r="N38" s="120"/>
      <c r="O38" s="720"/>
      <c r="P38" s="583"/>
      <c r="Q38" s="584"/>
      <c r="R38" s="585"/>
      <c r="S38" s="78"/>
      <c r="T38" s="78"/>
      <c r="U38" s="579"/>
      <c r="V38" s="580"/>
      <c r="W38" s="580"/>
      <c r="X38" s="580"/>
      <c r="Y38" s="580"/>
      <c r="Z38" s="580"/>
      <c r="AA38" s="581"/>
    </row>
    <row r="39" spans="1:27" ht="12.75" customHeight="1">
      <c r="A39" s="612"/>
      <c r="B39" s="583" t="s">
        <v>401</v>
      </c>
      <c r="C39" s="584"/>
      <c r="D39" s="585"/>
      <c r="E39" s="77">
        <v>720</v>
      </c>
      <c r="F39" s="77"/>
      <c r="G39" s="579" t="s">
        <v>402</v>
      </c>
      <c r="H39" s="580"/>
      <c r="I39" s="580"/>
      <c r="J39" s="580"/>
      <c r="K39" s="580"/>
      <c r="L39" s="580"/>
      <c r="M39" s="581"/>
      <c r="N39" s="120"/>
      <c r="O39" s="721"/>
      <c r="P39" s="582" t="s">
        <v>32</v>
      </c>
      <c r="Q39" s="476"/>
      <c r="R39" s="477"/>
      <c r="S39" s="86">
        <f>SUM(S31:S38)</f>
        <v>3490</v>
      </c>
      <c r="T39" s="86">
        <f>SUM(T31:T38)</f>
        <v>0</v>
      </c>
      <c r="U39" s="591"/>
      <c r="V39" s="592"/>
      <c r="W39" s="592"/>
      <c r="X39" s="592"/>
      <c r="Y39" s="592"/>
      <c r="Z39" s="592"/>
      <c r="AA39" s="593"/>
    </row>
    <row r="40" spans="1:27" ht="12.75" customHeight="1">
      <c r="A40" s="612"/>
      <c r="B40" s="583" t="s">
        <v>1511</v>
      </c>
      <c r="C40" s="584"/>
      <c r="D40" s="585"/>
      <c r="E40" s="77">
        <v>390</v>
      </c>
      <c r="F40" s="77"/>
      <c r="G40" s="579" t="s">
        <v>1201</v>
      </c>
      <c r="H40" s="580"/>
      <c r="I40" s="580"/>
      <c r="J40" s="580"/>
      <c r="K40" s="580"/>
      <c r="L40" s="580"/>
      <c r="M40" s="581"/>
      <c r="N40" s="120"/>
      <c r="O40" s="611" t="s">
        <v>403</v>
      </c>
      <c r="P40" s="621" t="s">
        <v>404</v>
      </c>
      <c r="Q40" s="622"/>
      <c r="R40" s="623"/>
      <c r="S40" s="85">
        <v>320</v>
      </c>
      <c r="T40" s="85"/>
      <c r="U40" s="586" t="s">
        <v>1224</v>
      </c>
      <c r="V40" s="587"/>
      <c r="W40" s="587"/>
      <c r="X40" s="587"/>
      <c r="Y40" s="587"/>
      <c r="Z40" s="587"/>
      <c r="AA40" s="588"/>
    </row>
    <row r="41" spans="1:27" ht="12.75" customHeight="1">
      <c r="A41" s="612"/>
      <c r="B41" s="583" t="s">
        <v>405</v>
      </c>
      <c r="C41" s="584"/>
      <c r="D41" s="585"/>
      <c r="E41" s="77">
        <v>300</v>
      </c>
      <c r="F41" s="77"/>
      <c r="G41" s="579" t="s">
        <v>1202</v>
      </c>
      <c r="H41" s="580"/>
      <c r="I41" s="580"/>
      <c r="J41" s="580"/>
      <c r="K41" s="580"/>
      <c r="L41" s="580"/>
      <c r="M41" s="581"/>
      <c r="N41" s="120"/>
      <c r="O41" s="720"/>
      <c r="P41" s="583" t="s">
        <v>406</v>
      </c>
      <c r="Q41" s="584"/>
      <c r="R41" s="585"/>
      <c r="S41" s="77">
        <v>420</v>
      </c>
      <c r="T41" s="77"/>
      <c r="U41" s="579" t="s">
        <v>1225</v>
      </c>
      <c r="V41" s="580"/>
      <c r="W41" s="580"/>
      <c r="X41" s="580"/>
      <c r="Y41" s="580"/>
      <c r="Z41" s="580"/>
      <c r="AA41" s="581"/>
    </row>
    <row r="42" spans="1:27" ht="12.75" customHeight="1">
      <c r="A42" s="612"/>
      <c r="B42" s="583" t="s">
        <v>407</v>
      </c>
      <c r="C42" s="584"/>
      <c r="D42" s="585"/>
      <c r="E42" s="77">
        <v>360</v>
      </c>
      <c r="F42" s="77"/>
      <c r="G42" s="579" t="s">
        <v>1203</v>
      </c>
      <c r="H42" s="580"/>
      <c r="I42" s="580"/>
      <c r="J42" s="580"/>
      <c r="K42" s="580"/>
      <c r="L42" s="580"/>
      <c r="M42" s="581"/>
      <c r="N42" s="120"/>
      <c r="O42" s="720"/>
      <c r="P42" s="583" t="s">
        <v>408</v>
      </c>
      <c r="Q42" s="584"/>
      <c r="R42" s="585"/>
      <c r="S42" s="77">
        <v>350</v>
      </c>
      <c r="T42" s="77"/>
      <c r="U42" s="579" t="s">
        <v>1226</v>
      </c>
      <c r="V42" s="580"/>
      <c r="W42" s="580"/>
      <c r="X42" s="580"/>
      <c r="Y42" s="580"/>
      <c r="Z42" s="580"/>
      <c r="AA42" s="581"/>
    </row>
    <row r="43" spans="1:27" ht="12.75" customHeight="1">
      <c r="A43" s="612"/>
      <c r="B43" s="583" t="s">
        <v>409</v>
      </c>
      <c r="C43" s="584"/>
      <c r="D43" s="585"/>
      <c r="E43" s="77">
        <v>220</v>
      </c>
      <c r="F43" s="77"/>
      <c r="G43" s="579" t="s">
        <v>1204</v>
      </c>
      <c r="H43" s="580"/>
      <c r="I43" s="580"/>
      <c r="J43" s="580"/>
      <c r="K43" s="580"/>
      <c r="L43" s="580"/>
      <c r="M43" s="581"/>
      <c r="N43" s="120"/>
      <c r="O43" s="720"/>
      <c r="P43" s="583" t="s">
        <v>410</v>
      </c>
      <c r="Q43" s="584"/>
      <c r="R43" s="585"/>
      <c r="S43" s="77">
        <v>420</v>
      </c>
      <c r="T43" s="77"/>
      <c r="U43" s="579" t="s">
        <v>1227</v>
      </c>
      <c r="V43" s="580"/>
      <c r="W43" s="580"/>
      <c r="X43" s="580"/>
      <c r="Y43" s="580"/>
      <c r="Z43" s="580"/>
      <c r="AA43" s="581"/>
    </row>
    <row r="44" spans="1:27" ht="12.75" customHeight="1">
      <c r="A44" s="612"/>
      <c r="B44" s="583" t="s">
        <v>411</v>
      </c>
      <c r="C44" s="584"/>
      <c r="D44" s="585"/>
      <c r="E44" s="77">
        <v>350</v>
      </c>
      <c r="F44" s="77"/>
      <c r="G44" s="579" t="s">
        <v>1205</v>
      </c>
      <c r="H44" s="580"/>
      <c r="I44" s="580"/>
      <c r="J44" s="580"/>
      <c r="K44" s="580"/>
      <c r="L44" s="580"/>
      <c r="M44" s="581"/>
      <c r="N44" s="120"/>
      <c r="O44" s="720"/>
      <c r="P44" s="583" t="s">
        <v>412</v>
      </c>
      <c r="Q44" s="584"/>
      <c r="R44" s="585"/>
      <c r="S44" s="77">
        <v>170</v>
      </c>
      <c r="T44" s="77"/>
      <c r="U44" s="579" t="s">
        <v>1228</v>
      </c>
      <c r="V44" s="580"/>
      <c r="W44" s="580"/>
      <c r="X44" s="580"/>
      <c r="Y44" s="580"/>
      <c r="Z44" s="580"/>
      <c r="AA44" s="581"/>
    </row>
    <row r="45" spans="1:27" ht="12.75" customHeight="1">
      <c r="A45" s="612"/>
      <c r="B45" s="633"/>
      <c r="C45" s="634"/>
      <c r="D45" s="635"/>
      <c r="E45" s="78"/>
      <c r="F45" s="78"/>
      <c r="G45" s="472"/>
      <c r="H45" s="473"/>
      <c r="I45" s="473"/>
      <c r="J45" s="473"/>
      <c r="K45" s="473"/>
      <c r="L45" s="473"/>
      <c r="M45" s="590"/>
      <c r="N45" s="120"/>
      <c r="O45" s="720"/>
      <c r="P45" s="583" t="s">
        <v>413</v>
      </c>
      <c r="Q45" s="584"/>
      <c r="R45" s="585"/>
      <c r="S45" s="77">
        <v>400</v>
      </c>
      <c r="T45" s="77"/>
      <c r="U45" s="579" t="s">
        <v>1229</v>
      </c>
      <c r="V45" s="580"/>
      <c r="W45" s="580"/>
      <c r="X45" s="580"/>
      <c r="Y45" s="580"/>
      <c r="Z45" s="580"/>
      <c r="AA45" s="581"/>
    </row>
    <row r="46" spans="1:27" ht="12.75" customHeight="1">
      <c r="A46" s="613"/>
      <c r="B46" s="582" t="s">
        <v>32</v>
      </c>
      <c r="C46" s="476"/>
      <c r="D46" s="660"/>
      <c r="E46" s="86">
        <f>SUM(E32:E45)</f>
        <v>5420</v>
      </c>
      <c r="F46" s="86">
        <f>SUM(F32:F45)</f>
        <v>0</v>
      </c>
      <c r="G46" s="591"/>
      <c r="H46" s="592"/>
      <c r="I46" s="592"/>
      <c r="J46" s="592"/>
      <c r="K46" s="592"/>
      <c r="L46" s="592"/>
      <c r="M46" s="593"/>
      <c r="N46" s="120"/>
      <c r="O46" s="720"/>
      <c r="P46" s="583" t="s">
        <v>414</v>
      </c>
      <c r="Q46" s="584"/>
      <c r="R46" s="585"/>
      <c r="S46" s="77">
        <v>270</v>
      </c>
      <c r="T46" s="77"/>
      <c r="U46" s="579" t="s">
        <v>1230</v>
      </c>
      <c r="V46" s="580"/>
      <c r="W46" s="580"/>
      <c r="X46" s="580"/>
      <c r="Y46" s="580"/>
      <c r="Z46" s="580"/>
      <c r="AA46" s="581"/>
    </row>
    <row r="47" spans="1:27" ht="12.75" customHeight="1">
      <c r="A47" s="611" t="s">
        <v>415</v>
      </c>
      <c r="B47" s="621" t="s">
        <v>1512</v>
      </c>
      <c r="C47" s="622"/>
      <c r="D47" s="623"/>
      <c r="E47" s="85">
        <v>360</v>
      </c>
      <c r="F47" s="85"/>
      <c r="G47" s="586" t="s">
        <v>416</v>
      </c>
      <c r="H47" s="587"/>
      <c r="I47" s="587"/>
      <c r="J47" s="587"/>
      <c r="K47" s="587"/>
      <c r="L47" s="587"/>
      <c r="M47" s="588"/>
      <c r="N47" s="120"/>
      <c r="O47" s="720"/>
      <c r="P47" s="583" t="s">
        <v>417</v>
      </c>
      <c r="Q47" s="584"/>
      <c r="R47" s="585"/>
      <c r="S47" s="77">
        <v>360</v>
      </c>
      <c r="T47" s="77"/>
      <c r="U47" s="579" t="s">
        <v>1231</v>
      </c>
      <c r="V47" s="580"/>
      <c r="W47" s="580"/>
      <c r="X47" s="580"/>
      <c r="Y47" s="580"/>
      <c r="Z47" s="580"/>
      <c r="AA47" s="581"/>
    </row>
    <row r="48" spans="1:27" ht="12.75" customHeight="1">
      <c r="A48" s="612"/>
      <c r="B48" s="583" t="s">
        <v>1513</v>
      </c>
      <c r="C48" s="584"/>
      <c r="D48" s="585"/>
      <c r="E48" s="77">
        <v>540</v>
      </c>
      <c r="F48" s="77"/>
      <c r="G48" s="579" t="s">
        <v>1206</v>
      </c>
      <c r="H48" s="580"/>
      <c r="I48" s="580"/>
      <c r="J48" s="580"/>
      <c r="K48" s="580"/>
      <c r="L48" s="580"/>
      <c r="M48" s="581"/>
      <c r="N48" s="120"/>
      <c r="O48" s="720"/>
      <c r="P48" s="583" t="s">
        <v>418</v>
      </c>
      <c r="Q48" s="584"/>
      <c r="R48" s="585"/>
      <c r="S48" s="77">
        <v>530</v>
      </c>
      <c r="T48" s="77"/>
      <c r="U48" s="579" t="s">
        <v>1232</v>
      </c>
      <c r="V48" s="580"/>
      <c r="W48" s="580"/>
      <c r="X48" s="580"/>
      <c r="Y48" s="580"/>
      <c r="Z48" s="580"/>
      <c r="AA48" s="581"/>
    </row>
    <row r="49" spans="1:27" ht="12.75" customHeight="1">
      <c r="A49" s="612"/>
      <c r="B49" s="583" t="s">
        <v>1514</v>
      </c>
      <c r="C49" s="584"/>
      <c r="D49" s="585"/>
      <c r="E49" s="77">
        <v>400</v>
      </c>
      <c r="F49" s="77"/>
      <c r="G49" s="579" t="s">
        <v>1207</v>
      </c>
      <c r="H49" s="580"/>
      <c r="I49" s="580"/>
      <c r="J49" s="580"/>
      <c r="K49" s="580"/>
      <c r="L49" s="580"/>
      <c r="M49" s="581"/>
      <c r="N49" s="120"/>
      <c r="O49" s="720"/>
      <c r="P49" s="583" t="s">
        <v>419</v>
      </c>
      <c r="Q49" s="584"/>
      <c r="R49" s="585"/>
      <c r="S49" s="77">
        <v>290</v>
      </c>
      <c r="T49" s="77"/>
      <c r="U49" s="579" t="s">
        <v>1233</v>
      </c>
      <c r="V49" s="580"/>
      <c r="W49" s="580"/>
      <c r="X49" s="580"/>
      <c r="Y49" s="580"/>
      <c r="Z49" s="580"/>
      <c r="AA49" s="581"/>
    </row>
    <row r="50" spans="1:27" ht="12.75" customHeight="1">
      <c r="A50" s="612"/>
      <c r="B50" s="583" t="s">
        <v>420</v>
      </c>
      <c r="C50" s="584"/>
      <c r="D50" s="585"/>
      <c r="E50" s="77">
        <v>310</v>
      </c>
      <c r="F50" s="77"/>
      <c r="G50" s="579" t="s">
        <v>421</v>
      </c>
      <c r="H50" s="580"/>
      <c r="I50" s="580"/>
      <c r="J50" s="580"/>
      <c r="K50" s="580"/>
      <c r="L50" s="580"/>
      <c r="M50" s="581"/>
      <c r="N50" s="120"/>
      <c r="O50" s="720"/>
      <c r="P50" s="583" t="s">
        <v>422</v>
      </c>
      <c r="Q50" s="584"/>
      <c r="R50" s="585"/>
      <c r="S50" s="77">
        <v>290</v>
      </c>
      <c r="T50" s="77"/>
      <c r="U50" s="579" t="s">
        <v>1234</v>
      </c>
      <c r="V50" s="580"/>
      <c r="W50" s="580"/>
      <c r="X50" s="580"/>
      <c r="Y50" s="580"/>
      <c r="Z50" s="580"/>
      <c r="AA50" s="581"/>
    </row>
    <row r="51" spans="1:27" ht="12.75" customHeight="1">
      <c r="A51" s="612"/>
      <c r="B51" s="583" t="s">
        <v>423</v>
      </c>
      <c r="C51" s="584"/>
      <c r="D51" s="585"/>
      <c r="E51" s="77">
        <v>360</v>
      </c>
      <c r="F51" s="77"/>
      <c r="G51" s="579" t="s">
        <v>1208</v>
      </c>
      <c r="H51" s="580"/>
      <c r="I51" s="580"/>
      <c r="J51" s="580"/>
      <c r="K51" s="580"/>
      <c r="L51" s="580"/>
      <c r="M51" s="581"/>
      <c r="N51" s="120"/>
      <c r="O51" s="720"/>
      <c r="P51" s="583" t="s">
        <v>424</v>
      </c>
      <c r="Q51" s="584"/>
      <c r="R51" s="585"/>
      <c r="S51" s="77">
        <v>250</v>
      </c>
      <c r="T51" s="77"/>
      <c r="U51" s="579" t="s">
        <v>1235</v>
      </c>
      <c r="V51" s="580"/>
      <c r="W51" s="580"/>
      <c r="X51" s="580"/>
      <c r="Y51" s="580"/>
      <c r="Z51" s="580"/>
      <c r="AA51" s="581"/>
    </row>
    <row r="52" spans="1:27" ht="12.75" customHeight="1">
      <c r="A52" s="612"/>
      <c r="B52" s="583" t="s">
        <v>425</v>
      </c>
      <c r="C52" s="584"/>
      <c r="D52" s="585"/>
      <c r="E52" s="77">
        <v>350</v>
      </c>
      <c r="F52" s="77"/>
      <c r="G52" s="579" t="s">
        <v>1209</v>
      </c>
      <c r="H52" s="580"/>
      <c r="I52" s="580"/>
      <c r="J52" s="580"/>
      <c r="K52" s="580"/>
      <c r="L52" s="580"/>
      <c r="M52" s="581"/>
      <c r="N52" s="120"/>
      <c r="O52" s="720"/>
      <c r="P52" s="583" t="s">
        <v>426</v>
      </c>
      <c r="Q52" s="584"/>
      <c r="R52" s="585"/>
      <c r="S52" s="77">
        <v>500</v>
      </c>
      <c r="T52" s="77"/>
      <c r="U52" s="579" t="s">
        <v>1236</v>
      </c>
      <c r="V52" s="580"/>
      <c r="W52" s="580"/>
      <c r="X52" s="580"/>
      <c r="Y52" s="580"/>
      <c r="Z52" s="580"/>
      <c r="AA52" s="581"/>
    </row>
    <row r="53" spans="1:27" ht="12.75" customHeight="1">
      <c r="A53" s="612"/>
      <c r="B53" s="583" t="s">
        <v>427</v>
      </c>
      <c r="C53" s="584"/>
      <c r="D53" s="585"/>
      <c r="E53" s="77">
        <v>570</v>
      </c>
      <c r="F53" s="77"/>
      <c r="G53" s="712" t="s">
        <v>1966</v>
      </c>
      <c r="H53" s="650"/>
      <c r="I53" s="650"/>
      <c r="J53" s="650"/>
      <c r="K53" s="650"/>
      <c r="L53" s="650"/>
      <c r="M53" s="713"/>
      <c r="N53" s="120"/>
      <c r="O53" s="720"/>
      <c r="P53" s="704"/>
      <c r="Q53" s="705"/>
      <c r="R53" s="706"/>
      <c r="S53" s="80"/>
      <c r="T53" s="80"/>
      <c r="U53" s="472"/>
      <c r="V53" s="473"/>
      <c r="W53" s="473"/>
      <c r="X53" s="473"/>
      <c r="Y53" s="473"/>
      <c r="Z53" s="473"/>
      <c r="AA53" s="590"/>
    </row>
    <row r="54" spans="1:27" ht="12.75" customHeight="1">
      <c r="A54" s="612"/>
      <c r="B54" s="583" t="s">
        <v>428</v>
      </c>
      <c r="C54" s="584"/>
      <c r="D54" s="585"/>
      <c r="E54" s="77">
        <v>290</v>
      </c>
      <c r="F54" s="77"/>
      <c r="G54" s="579" t="s">
        <v>1210</v>
      </c>
      <c r="H54" s="580"/>
      <c r="I54" s="580"/>
      <c r="J54" s="580"/>
      <c r="K54" s="580"/>
      <c r="L54" s="580"/>
      <c r="M54" s="581"/>
      <c r="N54" s="120"/>
      <c r="O54" s="721"/>
      <c r="P54" s="582" t="s">
        <v>32</v>
      </c>
      <c r="Q54" s="476"/>
      <c r="R54" s="477"/>
      <c r="S54" s="86">
        <f>SUM(S40:S53)</f>
        <v>4570</v>
      </c>
      <c r="T54" s="86">
        <f>SUM(T40:T53)</f>
        <v>0</v>
      </c>
      <c r="U54" s="591"/>
      <c r="V54" s="592"/>
      <c r="W54" s="592"/>
      <c r="X54" s="592"/>
      <c r="Y54" s="592"/>
      <c r="Z54" s="592"/>
      <c r="AA54" s="593"/>
    </row>
    <row r="55" spans="1:20" ht="12.75" customHeight="1">
      <c r="A55" s="612"/>
      <c r="B55" s="583" t="s">
        <v>429</v>
      </c>
      <c r="C55" s="584"/>
      <c r="D55" s="585"/>
      <c r="E55" s="77">
        <v>590</v>
      </c>
      <c r="F55" s="77"/>
      <c r="G55" s="579" t="s">
        <v>1211</v>
      </c>
      <c r="H55" s="580"/>
      <c r="I55" s="580"/>
      <c r="J55" s="580"/>
      <c r="K55" s="580"/>
      <c r="L55" s="580"/>
      <c r="M55" s="581"/>
      <c r="N55" s="120"/>
      <c r="T55" s="60"/>
    </row>
    <row r="56" spans="1:20" ht="12.75" customHeight="1">
      <c r="A56" s="612"/>
      <c r="B56" s="633"/>
      <c r="C56" s="634"/>
      <c r="D56" s="635"/>
      <c r="E56" s="78"/>
      <c r="F56" s="78"/>
      <c r="G56" s="472"/>
      <c r="H56" s="473"/>
      <c r="I56" s="473"/>
      <c r="J56" s="473"/>
      <c r="K56" s="473"/>
      <c r="L56" s="473"/>
      <c r="M56" s="590"/>
      <c r="N56" s="120"/>
      <c r="T56" s="60"/>
    </row>
    <row r="57" spans="1:20" ht="12.75" customHeight="1">
      <c r="A57" s="613"/>
      <c r="B57" s="582" t="s">
        <v>32</v>
      </c>
      <c r="C57" s="476"/>
      <c r="D57" s="660"/>
      <c r="E57" s="86">
        <f>SUM(E47:E56)</f>
        <v>3770</v>
      </c>
      <c r="F57" s="86">
        <f>SUM(F47:F56)</f>
        <v>0</v>
      </c>
      <c r="G57" s="591"/>
      <c r="H57" s="592"/>
      <c r="I57" s="592"/>
      <c r="J57" s="592"/>
      <c r="K57" s="592"/>
      <c r="L57" s="592"/>
      <c r="M57" s="593"/>
      <c r="N57" s="120"/>
      <c r="O57" s="695" t="s">
        <v>430</v>
      </c>
      <c r="P57" s="696"/>
      <c r="Q57" s="696"/>
      <c r="R57" s="697"/>
      <c r="S57" s="97">
        <f>SUM(E18,E31,E46,E57,S17,S30,S39,S54)</f>
        <v>33010</v>
      </c>
      <c r="T57" s="109">
        <f>SUM(F18,F31,F46,F57,T17,T30,T39,T54)</f>
        <v>0</v>
      </c>
    </row>
    <row r="58" spans="14:20" ht="12.75" customHeight="1">
      <c r="N58" s="120">
        <f aca="true" t="shared" si="0" ref="N58:N65">E58-F58</f>
        <v>0</v>
      </c>
      <c r="T58" s="60"/>
    </row>
    <row r="59" spans="14:20" ht="12.75" customHeight="1">
      <c r="N59" s="120">
        <f t="shared" si="0"/>
        <v>0</v>
      </c>
      <c r="O59" s="695" t="s">
        <v>431</v>
      </c>
      <c r="P59" s="696"/>
      <c r="Q59" s="696"/>
      <c r="R59" s="697"/>
      <c r="S59" s="97">
        <f>'小倉南区①'!S65+'小倉南区②'!S57</f>
        <v>78790</v>
      </c>
      <c r="T59" s="109">
        <f>'小倉南区①'!T65+'小倉南区②'!T57</f>
        <v>0</v>
      </c>
    </row>
    <row r="60" spans="14:20" ht="12.75" customHeight="1">
      <c r="N60" s="120">
        <f t="shared" si="0"/>
        <v>0</v>
      </c>
      <c r="T60" s="43"/>
    </row>
    <row r="61" spans="14:20" ht="12.75" customHeight="1">
      <c r="N61" s="120">
        <f t="shared" si="0"/>
        <v>0</v>
      </c>
      <c r="T61" s="26"/>
    </row>
    <row r="62" spans="14:20" ht="12.75" customHeight="1">
      <c r="N62" s="120">
        <f t="shared" si="0"/>
        <v>0</v>
      </c>
      <c r="T62" s="26"/>
    </row>
    <row r="63" spans="14:20" ht="12.75" customHeight="1">
      <c r="N63" s="120">
        <f t="shared" si="0"/>
        <v>0</v>
      </c>
      <c r="T63" s="26"/>
    </row>
    <row r="64" ht="12.75" customHeight="1">
      <c r="N64" s="120">
        <f t="shared" si="0"/>
        <v>0</v>
      </c>
    </row>
    <row r="65" ht="12.75" customHeight="1">
      <c r="N65" s="120">
        <f t="shared" si="0"/>
        <v>0</v>
      </c>
    </row>
    <row r="66" spans="1:27" ht="12.75" customHeight="1">
      <c r="A66" s="574" t="s">
        <v>945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</row>
  </sheetData>
  <sheetProtection/>
  <mergeCells count="233">
    <mergeCell ref="U23:AA23"/>
    <mergeCell ref="U24:AA24"/>
    <mergeCell ref="U27:AA27"/>
    <mergeCell ref="U26:AA26"/>
    <mergeCell ref="U31:AA31"/>
    <mergeCell ref="U28:AA28"/>
    <mergeCell ref="U30:AA30"/>
    <mergeCell ref="U25:AA25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U37:AA37"/>
    <mergeCell ref="G56:M56"/>
    <mergeCell ref="G57:M57"/>
    <mergeCell ref="P54:R54"/>
    <mergeCell ref="O57:R57"/>
    <mergeCell ref="U43:AA43"/>
    <mergeCell ref="U44:AA44"/>
    <mergeCell ref="U47:AA47"/>
    <mergeCell ref="U50:AA50"/>
    <mergeCell ref="U54:AA54"/>
    <mergeCell ref="G54:M54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G53:M53"/>
    <mergeCell ref="P53:R53"/>
    <mergeCell ref="P50:R50"/>
    <mergeCell ref="P52:R52"/>
    <mergeCell ref="P49:R49"/>
    <mergeCell ref="O40:O54"/>
    <mergeCell ref="P46:R46"/>
    <mergeCell ref="G45:M45"/>
    <mergeCell ref="P47:R47"/>
    <mergeCell ref="G47:M47"/>
    <mergeCell ref="P37:R37"/>
    <mergeCell ref="P48:R48"/>
    <mergeCell ref="P35:R35"/>
    <mergeCell ref="P39:R39"/>
    <mergeCell ref="P38:R38"/>
    <mergeCell ref="P51:R51"/>
    <mergeCell ref="P25:R25"/>
    <mergeCell ref="P41:R41"/>
    <mergeCell ref="P36:R36"/>
    <mergeCell ref="P27:R27"/>
    <mergeCell ref="G44:M44"/>
    <mergeCell ref="G42:M42"/>
    <mergeCell ref="G30:M30"/>
    <mergeCell ref="P44:R44"/>
    <mergeCell ref="P42:R42"/>
    <mergeCell ref="P43:R43"/>
    <mergeCell ref="B50:D50"/>
    <mergeCell ref="G43:M43"/>
    <mergeCell ref="P34:R34"/>
    <mergeCell ref="P40:R40"/>
    <mergeCell ref="G41:M41"/>
    <mergeCell ref="P45:R45"/>
    <mergeCell ref="O31:O39"/>
    <mergeCell ref="G36:M36"/>
    <mergeCell ref="G32:M32"/>
    <mergeCell ref="G39:M39"/>
    <mergeCell ref="G46:M46"/>
    <mergeCell ref="B42:D42"/>
    <mergeCell ref="B47:D47"/>
    <mergeCell ref="B36:D36"/>
    <mergeCell ref="G33:M33"/>
    <mergeCell ref="G34:M34"/>
    <mergeCell ref="G40:M40"/>
    <mergeCell ref="B38:D38"/>
    <mergeCell ref="B39:D39"/>
    <mergeCell ref="B45:D45"/>
    <mergeCell ref="B51:D51"/>
    <mergeCell ref="B49:D49"/>
    <mergeCell ref="G51:M51"/>
    <mergeCell ref="G55:M55"/>
    <mergeCell ref="B52:D52"/>
    <mergeCell ref="G19:M19"/>
    <mergeCell ref="G31:M31"/>
    <mergeCell ref="G24:M24"/>
    <mergeCell ref="G27:M27"/>
    <mergeCell ref="B44:D44"/>
    <mergeCell ref="A47:A57"/>
    <mergeCell ref="G52:M52"/>
    <mergeCell ref="G50:M50"/>
    <mergeCell ref="G49:M49"/>
    <mergeCell ref="G48:M48"/>
    <mergeCell ref="U21:AA21"/>
    <mergeCell ref="G38:M38"/>
    <mergeCell ref="G35:M35"/>
    <mergeCell ref="G37:M37"/>
    <mergeCell ref="B48:D48"/>
    <mergeCell ref="U18:AA18"/>
    <mergeCell ref="U19:AA19"/>
    <mergeCell ref="U20:AA20"/>
    <mergeCell ref="P21:R21"/>
    <mergeCell ref="U22:AA22"/>
    <mergeCell ref="U15:AA15"/>
    <mergeCell ref="U16:AA16"/>
    <mergeCell ref="U17:AA17"/>
    <mergeCell ref="P20:R20"/>
    <mergeCell ref="P22:R22"/>
    <mergeCell ref="G17:M17"/>
    <mergeCell ref="P6:R6"/>
    <mergeCell ref="G6:M6"/>
    <mergeCell ref="P28:R28"/>
    <mergeCell ref="P16:R16"/>
    <mergeCell ref="P23:R23"/>
    <mergeCell ref="P24:R24"/>
    <mergeCell ref="G9:M9"/>
    <mergeCell ref="G16:M16"/>
    <mergeCell ref="P26:R26"/>
    <mergeCell ref="G13:M13"/>
    <mergeCell ref="P9:R9"/>
    <mergeCell ref="G11:M11"/>
    <mergeCell ref="G12:M12"/>
    <mergeCell ref="G14:M14"/>
    <mergeCell ref="G10:M10"/>
    <mergeCell ref="U14:AA14"/>
    <mergeCell ref="U13:AA13"/>
    <mergeCell ref="P12:R12"/>
    <mergeCell ref="P14:R14"/>
    <mergeCell ref="P7:R7"/>
    <mergeCell ref="U7:AA7"/>
    <mergeCell ref="U8:AA8"/>
    <mergeCell ref="U9:AA9"/>
    <mergeCell ref="U12:AA12"/>
    <mergeCell ref="U11:AA11"/>
    <mergeCell ref="U2:AA2"/>
    <mergeCell ref="P2:Q2"/>
    <mergeCell ref="U6:AA6"/>
    <mergeCell ref="U5:AA5"/>
    <mergeCell ref="X4:Z4"/>
    <mergeCell ref="U4:V4"/>
    <mergeCell ref="U3:Z3"/>
    <mergeCell ref="P5:R5"/>
    <mergeCell ref="D2:E2"/>
    <mergeCell ref="F2:G2"/>
    <mergeCell ref="A4:S4"/>
    <mergeCell ref="A2:C2"/>
    <mergeCell ref="B5:D5"/>
    <mergeCell ref="D3:S3"/>
    <mergeCell ref="A3:C3"/>
    <mergeCell ref="G5:M5"/>
    <mergeCell ref="H2:I2"/>
    <mergeCell ref="K2:M2"/>
    <mergeCell ref="A6:A18"/>
    <mergeCell ref="B6:D6"/>
    <mergeCell ref="B9:D9"/>
    <mergeCell ref="P13:R13"/>
    <mergeCell ref="P17:R17"/>
    <mergeCell ref="G18:M18"/>
    <mergeCell ref="G8:M8"/>
    <mergeCell ref="B13:D13"/>
    <mergeCell ref="B12:D12"/>
    <mergeCell ref="O6:O17"/>
    <mergeCell ref="B7:D7"/>
    <mergeCell ref="G7:M7"/>
    <mergeCell ref="U10:AA10"/>
    <mergeCell ref="B10:D10"/>
    <mergeCell ref="P11:R11"/>
    <mergeCell ref="P10:R10"/>
    <mergeCell ref="P8:R8"/>
    <mergeCell ref="B8:D8"/>
    <mergeCell ref="B11:D11"/>
    <mergeCell ref="B15:D15"/>
    <mergeCell ref="B17:D17"/>
    <mergeCell ref="B21:D21"/>
    <mergeCell ref="P19:R19"/>
    <mergeCell ref="B18:D18"/>
    <mergeCell ref="P15:R15"/>
    <mergeCell ref="G21:M21"/>
    <mergeCell ref="G20:M20"/>
    <mergeCell ref="G15:M15"/>
    <mergeCell ref="P18:R18"/>
    <mergeCell ref="A19:A31"/>
    <mergeCell ref="G29:M29"/>
    <mergeCell ref="O18:O30"/>
    <mergeCell ref="G28:M28"/>
    <mergeCell ref="B16:D16"/>
    <mergeCell ref="B14:D14"/>
    <mergeCell ref="B22:D22"/>
    <mergeCell ref="B25:D25"/>
    <mergeCell ref="B26:D26"/>
    <mergeCell ref="B20:D20"/>
    <mergeCell ref="B46:D46"/>
    <mergeCell ref="B43:D43"/>
    <mergeCell ref="B32:D32"/>
    <mergeCell ref="B33:D33"/>
    <mergeCell ref="B41:D41"/>
    <mergeCell ref="B40:D40"/>
    <mergeCell ref="A1:C1"/>
    <mergeCell ref="B19:D19"/>
    <mergeCell ref="B31:D31"/>
    <mergeCell ref="B28:D28"/>
    <mergeCell ref="B29:D29"/>
    <mergeCell ref="A32:A46"/>
    <mergeCell ref="B24:D24"/>
    <mergeCell ref="B23:D23"/>
    <mergeCell ref="B34:D34"/>
    <mergeCell ref="B35:D35"/>
    <mergeCell ref="X1:AA1"/>
    <mergeCell ref="D1:W1"/>
    <mergeCell ref="A66:AA66"/>
    <mergeCell ref="G23:M23"/>
    <mergeCell ref="G22:M22"/>
    <mergeCell ref="G25:M25"/>
    <mergeCell ref="B27:D27"/>
    <mergeCell ref="B30:D30"/>
    <mergeCell ref="G26:M26"/>
    <mergeCell ref="B37:D37"/>
  </mergeCells>
  <conditionalFormatting sqref="F17:F18 F29:F31 F45:F46 F56:F57">
    <cfRule type="cellIs" priority="2" dxfId="18" operator="greaterThan" stopIfTrue="1">
      <formula>E17</formula>
    </cfRule>
  </conditionalFormatting>
  <conditionalFormatting sqref="T16:T17 T29:T30 T38:T39 T53:T59">
    <cfRule type="cellIs" priority="1" dxfId="18" operator="greaterThan" stopIfTrue="1">
      <formula>S16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J72"/>
  <sheetViews>
    <sheetView showZeros="0" zoomScaleSheetLayoutView="100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597" t="s">
        <v>1515</v>
      </c>
      <c r="B1" s="598"/>
      <c r="C1" s="598"/>
      <c r="D1" s="746" t="s">
        <v>432</v>
      </c>
      <c r="E1" s="747"/>
      <c r="F1" s="648" t="s">
        <v>1516</v>
      </c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592" t="s">
        <v>22</v>
      </c>
      <c r="V4" s="592"/>
      <c r="W4" s="19" t="s">
        <v>1517</v>
      </c>
      <c r="X4" s="694">
        <f>SUM(F65,T50)</f>
        <v>0</v>
      </c>
      <c r="Y4" s="592"/>
      <c r="Z4" s="592"/>
      <c r="AA4" s="3" t="s">
        <v>1518</v>
      </c>
    </row>
    <row r="5" spans="1:27" ht="12.75" customHeight="1">
      <c r="A5" s="20"/>
      <c r="B5" s="631" t="s">
        <v>1519</v>
      </c>
      <c r="C5" s="615"/>
      <c r="D5" s="615"/>
      <c r="E5" s="91" t="s">
        <v>23</v>
      </c>
      <c r="F5" s="90" t="s">
        <v>24</v>
      </c>
      <c r="G5" s="615" t="s">
        <v>834</v>
      </c>
      <c r="H5" s="615"/>
      <c r="I5" s="615"/>
      <c r="J5" s="615"/>
      <c r="K5" s="615"/>
      <c r="L5" s="615"/>
      <c r="M5" s="616"/>
      <c r="O5" s="20"/>
      <c r="P5" s="631" t="s">
        <v>835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1711</v>
      </c>
      <c r="B6" s="621" t="s">
        <v>1520</v>
      </c>
      <c r="C6" s="622"/>
      <c r="D6" s="623"/>
      <c r="E6" s="85">
        <v>830</v>
      </c>
      <c r="F6" s="85"/>
      <c r="G6" s="748" t="s">
        <v>1237</v>
      </c>
      <c r="H6" s="749"/>
      <c r="I6" s="749"/>
      <c r="J6" s="749"/>
      <c r="K6" s="749"/>
      <c r="L6" s="749"/>
      <c r="M6" s="750"/>
      <c r="N6" s="120"/>
      <c r="O6" s="611" t="s">
        <v>433</v>
      </c>
      <c r="P6" s="621" t="s">
        <v>1521</v>
      </c>
      <c r="Q6" s="622"/>
      <c r="R6" s="623"/>
      <c r="S6" s="85">
        <v>410</v>
      </c>
      <c r="T6" s="85"/>
      <c r="U6" s="586" t="s">
        <v>1239</v>
      </c>
      <c r="V6" s="587"/>
      <c r="W6" s="587"/>
      <c r="X6" s="587"/>
      <c r="Y6" s="587"/>
      <c r="Z6" s="587"/>
      <c r="AA6" s="588"/>
    </row>
    <row r="7" spans="1:27" ht="12.75" customHeight="1">
      <c r="A7" s="612"/>
      <c r="B7" s="583" t="s">
        <v>1522</v>
      </c>
      <c r="C7" s="584"/>
      <c r="D7" s="585"/>
      <c r="E7" s="77">
        <v>520</v>
      </c>
      <c r="F7" s="77"/>
      <c r="G7" s="741" t="s">
        <v>1523</v>
      </c>
      <c r="H7" s="742"/>
      <c r="I7" s="742"/>
      <c r="J7" s="742"/>
      <c r="K7" s="742"/>
      <c r="L7" s="742"/>
      <c r="M7" s="743"/>
      <c r="N7" s="120"/>
      <c r="O7" s="612"/>
      <c r="P7" s="583" t="s">
        <v>1524</v>
      </c>
      <c r="Q7" s="584"/>
      <c r="R7" s="585"/>
      <c r="S7" s="77">
        <v>740</v>
      </c>
      <c r="T7" s="77"/>
      <c r="U7" s="579" t="s">
        <v>1240</v>
      </c>
      <c r="V7" s="580"/>
      <c r="W7" s="580"/>
      <c r="X7" s="580"/>
      <c r="Y7" s="580"/>
      <c r="Z7" s="580"/>
      <c r="AA7" s="581"/>
    </row>
    <row r="8" spans="1:27" ht="12.75" customHeight="1">
      <c r="A8" s="612"/>
      <c r="B8" s="583" t="s">
        <v>434</v>
      </c>
      <c r="C8" s="584"/>
      <c r="D8" s="585"/>
      <c r="E8" s="77">
        <v>290</v>
      </c>
      <c r="F8" s="77"/>
      <c r="G8" s="741" t="s">
        <v>1525</v>
      </c>
      <c r="H8" s="742"/>
      <c r="I8" s="742"/>
      <c r="J8" s="742"/>
      <c r="K8" s="742"/>
      <c r="L8" s="742"/>
      <c r="M8" s="743"/>
      <c r="N8" s="120"/>
      <c r="O8" s="612"/>
      <c r="P8" s="583" t="s">
        <v>435</v>
      </c>
      <c r="Q8" s="584"/>
      <c r="R8" s="585"/>
      <c r="S8" s="77">
        <v>400</v>
      </c>
      <c r="T8" s="77"/>
      <c r="U8" s="579" t="s">
        <v>1241</v>
      </c>
      <c r="V8" s="580"/>
      <c r="W8" s="580"/>
      <c r="X8" s="580"/>
      <c r="Y8" s="580"/>
      <c r="Z8" s="580"/>
      <c r="AA8" s="581"/>
    </row>
    <row r="9" spans="1:27" ht="12.75" customHeight="1">
      <c r="A9" s="612"/>
      <c r="B9" s="583" t="s">
        <v>436</v>
      </c>
      <c r="C9" s="584"/>
      <c r="D9" s="585"/>
      <c r="E9" s="77">
        <v>310</v>
      </c>
      <c r="F9" s="77"/>
      <c r="G9" s="741" t="s">
        <v>1238</v>
      </c>
      <c r="H9" s="742"/>
      <c r="I9" s="742"/>
      <c r="J9" s="742"/>
      <c r="K9" s="742"/>
      <c r="L9" s="742"/>
      <c r="M9" s="743"/>
      <c r="N9" s="120"/>
      <c r="O9" s="612"/>
      <c r="P9" s="583" t="s">
        <v>437</v>
      </c>
      <c r="Q9" s="584"/>
      <c r="R9" s="585"/>
      <c r="S9" s="77">
        <v>410</v>
      </c>
      <c r="T9" s="77"/>
      <c r="U9" s="579" t="s">
        <v>1242</v>
      </c>
      <c r="V9" s="580"/>
      <c r="W9" s="580"/>
      <c r="X9" s="580"/>
      <c r="Y9" s="580"/>
      <c r="Z9" s="580"/>
      <c r="AA9" s="581"/>
    </row>
    <row r="10" spans="1:27" ht="12.75" customHeight="1">
      <c r="A10" s="612"/>
      <c r="B10" s="583" t="s">
        <v>438</v>
      </c>
      <c r="C10" s="584"/>
      <c r="D10" s="585"/>
      <c r="E10" s="77">
        <v>350</v>
      </c>
      <c r="F10" s="77"/>
      <c r="G10" s="741" t="s">
        <v>1526</v>
      </c>
      <c r="H10" s="742"/>
      <c r="I10" s="742"/>
      <c r="J10" s="742"/>
      <c r="K10" s="742"/>
      <c r="L10" s="742"/>
      <c r="M10" s="743"/>
      <c r="N10" s="120"/>
      <c r="O10" s="612"/>
      <c r="P10" s="583" t="s">
        <v>439</v>
      </c>
      <c r="Q10" s="584"/>
      <c r="R10" s="585"/>
      <c r="S10" s="77">
        <v>540</v>
      </c>
      <c r="T10" s="77"/>
      <c r="U10" s="579" t="s">
        <v>1243</v>
      </c>
      <c r="V10" s="580"/>
      <c r="W10" s="580"/>
      <c r="X10" s="580"/>
      <c r="Y10" s="580"/>
      <c r="Z10" s="580"/>
      <c r="AA10" s="581"/>
    </row>
    <row r="11" spans="1:27" ht="12.75" customHeight="1">
      <c r="A11" s="612"/>
      <c r="B11" s="583" t="s">
        <v>440</v>
      </c>
      <c r="C11" s="584"/>
      <c r="D11" s="585"/>
      <c r="E11" s="77">
        <v>270</v>
      </c>
      <c r="F11" s="77"/>
      <c r="G11" s="751" t="s">
        <v>1527</v>
      </c>
      <c r="H11" s="752"/>
      <c r="I11" s="752"/>
      <c r="J11" s="752"/>
      <c r="K11" s="752"/>
      <c r="L11" s="752"/>
      <c r="M11" s="753"/>
      <c r="N11" s="120"/>
      <c r="O11" s="612"/>
      <c r="P11" s="583" t="s">
        <v>441</v>
      </c>
      <c r="Q11" s="584"/>
      <c r="R11" s="585"/>
      <c r="S11" s="77">
        <v>460</v>
      </c>
      <c r="T11" s="77"/>
      <c r="U11" s="579" t="s">
        <v>1244</v>
      </c>
      <c r="V11" s="580"/>
      <c r="W11" s="580"/>
      <c r="X11" s="580"/>
      <c r="Y11" s="580"/>
      <c r="Z11" s="580"/>
      <c r="AA11" s="581"/>
    </row>
    <row r="12" spans="1:27" ht="12.75" customHeight="1">
      <c r="A12" s="612"/>
      <c r="B12" s="583" t="s">
        <v>442</v>
      </c>
      <c r="C12" s="584"/>
      <c r="D12" s="585"/>
      <c r="E12" s="77">
        <v>550</v>
      </c>
      <c r="F12" s="77"/>
      <c r="G12" s="741" t="s">
        <v>1528</v>
      </c>
      <c r="H12" s="742"/>
      <c r="I12" s="742"/>
      <c r="J12" s="742"/>
      <c r="K12" s="742"/>
      <c r="L12" s="742"/>
      <c r="M12" s="743"/>
      <c r="N12" s="120"/>
      <c r="O12" s="612"/>
      <c r="P12" s="583" t="s">
        <v>443</v>
      </c>
      <c r="Q12" s="584"/>
      <c r="R12" s="585"/>
      <c r="S12" s="77">
        <v>270</v>
      </c>
      <c r="T12" s="77"/>
      <c r="U12" s="579" t="s">
        <v>1245</v>
      </c>
      <c r="V12" s="580"/>
      <c r="W12" s="580"/>
      <c r="X12" s="580"/>
      <c r="Y12" s="580"/>
      <c r="Z12" s="580"/>
      <c r="AA12" s="581"/>
    </row>
    <row r="13" spans="1:27" ht="12.75" customHeight="1">
      <c r="A13" s="612"/>
      <c r="B13" s="583" t="s">
        <v>444</v>
      </c>
      <c r="C13" s="584"/>
      <c r="D13" s="585"/>
      <c r="E13" s="77">
        <v>540</v>
      </c>
      <c r="F13" s="77"/>
      <c r="G13" s="741" t="s">
        <v>1529</v>
      </c>
      <c r="H13" s="742"/>
      <c r="I13" s="742"/>
      <c r="J13" s="742"/>
      <c r="K13" s="742"/>
      <c r="L13" s="742"/>
      <c r="M13" s="743"/>
      <c r="N13" s="120"/>
      <c r="O13" s="612"/>
      <c r="P13" s="583" t="s">
        <v>445</v>
      </c>
      <c r="Q13" s="584"/>
      <c r="R13" s="585"/>
      <c r="S13" s="77">
        <v>680</v>
      </c>
      <c r="T13" s="77"/>
      <c r="U13" s="579" t="s">
        <v>1246</v>
      </c>
      <c r="V13" s="580"/>
      <c r="W13" s="580"/>
      <c r="X13" s="580"/>
      <c r="Y13" s="580"/>
      <c r="Z13" s="580"/>
      <c r="AA13" s="581"/>
    </row>
    <row r="14" spans="1:27" ht="12.75" customHeight="1">
      <c r="A14" s="612"/>
      <c r="B14" s="583" t="s">
        <v>446</v>
      </c>
      <c r="C14" s="584"/>
      <c r="D14" s="585"/>
      <c r="E14" s="77">
        <v>400</v>
      </c>
      <c r="F14" s="77"/>
      <c r="G14" s="741" t="s">
        <v>1530</v>
      </c>
      <c r="H14" s="742"/>
      <c r="I14" s="742"/>
      <c r="J14" s="742"/>
      <c r="K14" s="742"/>
      <c r="L14" s="742"/>
      <c r="M14" s="743"/>
      <c r="N14" s="120"/>
      <c r="O14" s="612"/>
      <c r="P14" s="583" t="s">
        <v>447</v>
      </c>
      <c r="Q14" s="584"/>
      <c r="R14" s="585"/>
      <c r="S14" s="77">
        <v>580</v>
      </c>
      <c r="T14" s="77"/>
      <c r="U14" s="579" t="s">
        <v>1247</v>
      </c>
      <c r="V14" s="580"/>
      <c r="W14" s="580"/>
      <c r="X14" s="580"/>
      <c r="Y14" s="580"/>
      <c r="Z14" s="580"/>
      <c r="AA14" s="581"/>
    </row>
    <row r="15" spans="1:27" ht="12.75" customHeight="1">
      <c r="A15" s="612"/>
      <c r="B15" s="633" t="s">
        <v>448</v>
      </c>
      <c r="C15" s="634"/>
      <c r="D15" s="635"/>
      <c r="E15" s="78">
        <v>520</v>
      </c>
      <c r="F15" s="78"/>
      <c r="G15" s="738" t="s">
        <v>1531</v>
      </c>
      <c r="H15" s="739"/>
      <c r="I15" s="739"/>
      <c r="J15" s="739"/>
      <c r="K15" s="739"/>
      <c r="L15" s="739"/>
      <c r="M15" s="740"/>
      <c r="N15" s="120"/>
      <c r="O15" s="612"/>
      <c r="P15" s="583" t="s">
        <v>449</v>
      </c>
      <c r="Q15" s="584"/>
      <c r="R15" s="585"/>
      <c r="S15" s="77">
        <v>410</v>
      </c>
      <c r="T15" s="77"/>
      <c r="U15" s="579" t="s">
        <v>1248</v>
      </c>
      <c r="V15" s="580"/>
      <c r="W15" s="580"/>
      <c r="X15" s="580"/>
      <c r="Y15" s="580"/>
      <c r="Z15" s="580"/>
      <c r="AA15" s="581"/>
    </row>
    <row r="16" spans="1:27" ht="12.75" customHeight="1">
      <c r="A16" s="613"/>
      <c r="B16" s="744" t="s">
        <v>1397</v>
      </c>
      <c r="C16" s="744"/>
      <c r="D16" s="745"/>
      <c r="E16" s="86">
        <f>SUM(E6:E15)</f>
        <v>4580</v>
      </c>
      <c r="F16" s="86">
        <f>SUM(F6:F15)</f>
        <v>0</v>
      </c>
      <c r="G16" s="594"/>
      <c r="H16" s="595"/>
      <c r="I16" s="595"/>
      <c r="J16" s="595"/>
      <c r="K16" s="595"/>
      <c r="L16" s="595"/>
      <c r="M16" s="596"/>
      <c r="N16" s="120"/>
      <c r="O16" s="612"/>
      <c r="P16" s="583" t="s">
        <v>450</v>
      </c>
      <c r="Q16" s="584"/>
      <c r="R16" s="585"/>
      <c r="S16" s="77">
        <v>350</v>
      </c>
      <c r="T16" s="77"/>
      <c r="U16" s="579" t="s">
        <v>1249</v>
      </c>
      <c r="V16" s="580"/>
      <c r="W16" s="580"/>
      <c r="X16" s="580"/>
      <c r="Y16" s="580"/>
      <c r="Z16" s="580"/>
      <c r="AA16" s="581"/>
    </row>
    <row r="17" spans="1:27" ht="12.75" customHeight="1">
      <c r="A17" s="735" t="s">
        <v>451</v>
      </c>
      <c r="B17" s="621" t="s">
        <v>1532</v>
      </c>
      <c r="C17" s="622"/>
      <c r="D17" s="623"/>
      <c r="E17" s="85">
        <v>380</v>
      </c>
      <c r="F17" s="85"/>
      <c r="G17" s="586" t="s">
        <v>452</v>
      </c>
      <c r="H17" s="587"/>
      <c r="I17" s="587"/>
      <c r="J17" s="587"/>
      <c r="K17" s="587"/>
      <c r="L17" s="587"/>
      <c r="M17" s="588"/>
      <c r="N17" s="120"/>
      <c r="O17" s="612"/>
      <c r="P17" s="583" t="s">
        <v>453</v>
      </c>
      <c r="Q17" s="584"/>
      <c r="R17" s="585"/>
      <c r="S17" s="78">
        <v>620</v>
      </c>
      <c r="T17" s="78"/>
      <c r="U17" s="472" t="s">
        <v>1250</v>
      </c>
      <c r="V17" s="473"/>
      <c r="W17" s="473"/>
      <c r="X17" s="473"/>
      <c r="Y17" s="473"/>
      <c r="Z17" s="473"/>
      <c r="AA17" s="590"/>
    </row>
    <row r="18" spans="1:27" ht="12.75" customHeight="1">
      <c r="A18" s="736"/>
      <c r="B18" s="583" t="s">
        <v>1533</v>
      </c>
      <c r="C18" s="584"/>
      <c r="D18" s="585"/>
      <c r="E18" s="77">
        <v>320</v>
      </c>
      <c r="F18" s="77"/>
      <c r="G18" s="579" t="s">
        <v>454</v>
      </c>
      <c r="H18" s="580"/>
      <c r="I18" s="580"/>
      <c r="J18" s="580"/>
      <c r="K18" s="580"/>
      <c r="L18" s="580"/>
      <c r="M18" s="581"/>
      <c r="N18" s="120"/>
      <c r="O18" s="613"/>
      <c r="P18" s="744" t="s">
        <v>31</v>
      </c>
      <c r="Q18" s="744"/>
      <c r="R18" s="745"/>
      <c r="S18" s="86">
        <f>SUM(S6:S17)</f>
        <v>5870</v>
      </c>
      <c r="T18" s="86">
        <f>SUM(T6:T17)</f>
        <v>0</v>
      </c>
      <c r="U18" s="594"/>
      <c r="V18" s="595"/>
      <c r="W18" s="595"/>
      <c r="X18" s="595"/>
      <c r="Y18" s="595"/>
      <c r="Z18" s="595"/>
      <c r="AA18" s="596"/>
    </row>
    <row r="19" spans="1:27" ht="12.75" customHeight="1">
      <c r="A19" s="736"/>
      <c r="B19" s="583" t="s">
        <v>455</v>
      </c>
      <c r="C19" s="584"/>
      <c r="D19" s="585"/>
      <c r="E19" s="77">
        <v>360</v>
      </c>
      <c r="F19" s="77"/>
      <c r="G19" s="579" t="s">
        <v>456</v>
      </c>
      <c r="H19" s="580"/>
      <c r="I19" s="580"/>
      <c r="J19" s="580"/>
      <c r="K19" s="580"/>
      <c r="L19" s="580"/>
      <c r="M19" s="581"/>
      <c r="N19" s="120"/>
      <c r="O19" s="611" t="s">
        <v>457</v>
      </c>
      <c r="P19" s="621" t="s">
        <v>458</v>
      </c>
      <c r="Q19" s="622"/>
      <c r="R19" s="623"/>
      <c r="S19" s="85">
        <v>590</v>
      </c>
      <c r="T19" s="85"/>
      <c r="U19" s="586" t="s">
        <v>1251</v>
      </c>
      <c r="V19" s="587"/>
      <c r="W19" s="587"/>
      <c r="X19" s="587"/>
      <c r="Y19" s="587"/>
      <c r="Z19" s="587"/>
      <c r="AA19" s="588"/>
    </row>
    <row r="20" spans="1:27" ht="12.75" customHeight="1">
      <c r="A20" s="736"/>
      <c r="B20" s="583" t="s">
        <v>459</v>
      </c>
      <c r="C20" s="584"/>
      <c r="D20" s="585"/>
      <c r="E20" s="77">
        <v>580</v>
      </c>
      <c r="F20" s="77"/>
      <c r="G20" s="579" t="s">
        <v>460</v>
      </c>
      <c r="H20" s="580"/>
      <c r="I20" s="580"/>
      <c r="J20" s="580"/>
      <c r="K20" s="580"/>
      <c r="L20" s="580"/>
      <c r="M20" s="581"/>
      <c r="N20" s="120"/>
      <c r="O20" s="612"/>
      <c r="P20" s="583" t="s">
        <v>1534</v>
      </c>
      <c r="Q20" s="584"/>
      <c r="R20" s="585"/>
      <c r="S20" s="77">
        <v>350</v>
      </c>
      <c r="T20" s="77"/>
      <c r="U20" s="579" t="s">
        <v>1252</v>
      </c>
      <c r="V20" s="580"/>
      <c r="W20" s="580"/>
      <c r="X20" s="580"/>
      <c r="Y20" s="580"/>
      <c r="Z20" s="580"/>
      <c r="AA20" s="581"/>
    </row>
    <row r="21" spans="1:27" ht="12.75" customHeight="1">
      <c r="A21" s="736"/>
      <c r="B21" s="583" t="s">
        <v>461</v>
      </c>
      <c r="C21" s="584"/>
      <c r="D21" s="585"/>
      <c r="E21" s="77">
        <v>430</v>
      </c>
      <c r="F21" s="77"/>
      <c r="G21" s="579" t="s">
        <v>462</v>
      </c>
      <c r="H21" s="580"/>
      <c r="I21" s="580"/>
      <c r="J21" s="580"/>
      <c r="K21" s="580"/>
      <c r="L21" s="580"/>
      <c r="M21" s="581"/>
      <c r="N21" s="120"/>
      <c r="O21" s="612"/>
      <c r="P21" s="583" t="s">
        <v>1535</v>
      </c>
      <c r="Q21" s="584"/>
      <c r="R21" s="585"/>
      <c r="S21" s="77">
        <v>470</v>
      </c>
      <c r="T21" s="77"/>
      <c r="U21" s="579" t="s">
        <v>463</v>
      </c>
      <c r="V21" s="580"/>
      <c r="W21" s="580"/>
      <c r="X21" s="580"/>
      <c r="Y21" s="580"/>
      <c r="Z21" s="580"/>
      <c r="AA21" s="581"/>
    </row>
    <row r="22" spans="1:27" ht="12.75" customHeight="1">
      <c r="A22" s="736"/>
      <c r="B22" s="583" t="s">
        <v>464</v>
      </c>
      <c r="C22" s="584"/>
      <c r="D22" s="585"/>
      <c r="E22" s="77">
        <v>510</v>
      </c>
      <c r="F22" s="77"/>
      <c r="G22" s="579" t="s">
        <v>465</v>
      </c>
      <c r="H22" s="580"/>
      <c r="I22" s="580"/>
      <c r="J22" s="580"/>
      <c r="K22" s="580"/>
      <c r="L22" s="580"/>
      <c r="M22" s="581"/>
      <c r="N22" s="120"/>
      <c r="O22" s="612"/>
      <c r="P22" s="583" t="s">
        <v>466</v>
      </c>
      <c r="Q22" s="584"/>
      <c r="R22" s="585"/>
      <c r="S22" s="77">
        <v>500</v>
      </c>
      <c r="T22" s="77"/>
      <c r="U22" s="579" t="s">
        <v>1253</v>
      </c>
      <c r="V22" s="580"/>
      <c r="W22" s="580"/>
      <c r="X22" s="580"/>
      <c r="Y22" s="580"/>
      <c r="Z22" s="580"/>
      <c r="AA22" s="581"/>
    </row>
    <row r="23" spans="1:27" ht="12.75" customHeight="1">
      <c r="A23" s="736"/>
      <c r="B23" s="583" t="s">
        <v>467</v>
      </c>
      <c r="C23" s="584"/>
      <c r="D23" s="585"/>
      <c r="E23" s="77">
        <v>600</v>
      </c>
      <c r="F23" s="77"/>
      <c r="G23" s="579" t="s">
        <v>468</v>
      </c>
      <c r="H23" s="580"/>
      <c r="I23" s="580"/>
      <c r="J23" s="580"/>
      <c r="K23" s="580"/>
      <c r="L23" s="580"/>
      <c r="M23" s="581"/>
      <c r="N23" s="120"/>
      <c r="O23" s="612"/>
      <c r="P23" s="583" t="s">
        <v>469</v>
      </c>
      <c r="Q23" s="584"/>
      <c r="R23" s="585"/>
      <c r="S23" s="77">
        <v>810</v>
      </c>
      <c r="T23" s="77"/>
      <c r="U23" s="579" t="s">
        <v>1254</v>
      </c>
      <c r="V23" s="580"/>
      <c r="W23" s="580"/>
      <c r="X23" s="580"/>
      <c r="Y23" s="580"/>
      <c r="Z23" s="580"/>
      <c r="AA23" s="581"/>
    </row>
    <row r="24" spans="1:27" ht="12.75" customHeight="1">
      <c r="A24" s="736"/>
      <c r="B24" s="583" t="s">
        <v>470</v>
      </c>
      <c r="C24" s="584"/>
      <c r="D24" s="585"/>
      <c r="E24" s="77">
        <v>640</v>
      </c>
      <c r="F24" s="77"/>
      <c r="G24" s="579" t="s">
        <v>471</v>
      </c>
      <c r="H24" s="580"/>
      <c r="I24" s="580"/>
      <c r="J24" s="580"/>
      <c r="K24" s="580"/>
      <c r="L24" s="580"/>
      <c r="M24" s="581"/>
      <c r="N24" s="120"/>
      <c r="O24" s="612"/>
      <c r="P24" s="583" t="s">
        <v>472</v>
      </c>
      <c r="Q24" s="584"/>
      <c r="R24" s="585"/>
      <c r="S24" s="77">
        <v>360</v>
      </c>
      <c r="T24" s="77"/>
      <c r="U24" s="579" t="s">
        <v>1255</v>
      </c>
      <c r="V24" s="580"/>
      <c r="W24" s="580"/>
      <c r="X24" s="580"/>
      <c r="Y24" s="580"/>
      <c r="Z24" s="580"/>
      <c r="AA24" s="581"/>
    </row>
    <row r="25" spans="1:27" ht="12.75" customHeight="1">
      <c r="A25" s="736"/>
      <c r="B25" s="583" t="s">
        <v>473</v>
      </c>
      <c r="C25" s="584"/>
      <c r="D25" s="585"/>
      <c r="E25" s="78">
        <v>650</v>
      </c>
      <c r="F25" s="78"/>
      <c r="G25" s="472" t="s">
        <v>474</v>
      </c>
      <c r="H25" s="473"/>
      <c r="I25" s="473"/>
      <c r="J25" s="473"/>
      <c r="K25" s="473"/>
      <c r="L25" s="473"/>
      <c r="M25" s="590"/>
      <c r="N25" s="120"/>
      <c r="O25" s="612"/>
      <c r="P25" s="583" t="s">
        <v>475</v>
      </c>
      <c r="Q25" s="584"/>
      <c r="R25" s="585"/>
      <c r="S25" s="77">
        <v>470</v>
      </c>
      <c r="T25" s="77"/>
      <c r="U25" s="579" t="s">
        <v>1256</v>
      </c>
      <c r="V25" s="580"/>
      <c r="W25" s="580"/>
      <c r="X25" s="580"/>
      <c r="Y25" s="580"/>
      <c r="Z25" s="580"/>
      <c r="AA25" s="581"/>
    </row>
    <row r="26" spans="1:27" ht="12.75" customHeight="1">
      <c r="A26" s="737"/>
      <c r="B26" s="582" t="s">
        <v>32</v>
      </c>
      <c r="C26" s="476"/>
      <c r="D26" s="660"/>
      <c r="E26" s="86">
        <f>SUM(E17:E25)</f>
        <v>4470</v>
      </c>
      <c r="F26" s="86">
        <f>SUM(F17:F25)</f>
        <v>0</v>
      </c>
      <c r="G26" s="591"/>
      <c r="H26" s="592"/>
      <c r="I26" s="592"/>
      <c r="J26" s="592"/>
      <c r="K26" s="592"/>
      <c r="L26" s="592"/>
      <c r="M26" s="593"/>
      <c r="N26" s="120"/>
      <c r="O26" s="612"/>
      <c r="P26" s="583" t="s">
        <v>476</v>
      </c>
      <c r="Q26" s="584"/>
      <c r="R26" s="585"/>
      <c r="S26" s="77">
        <v>310</v>
      </c>
      <c r="T26" s="77"/>
      <c r="U26" s="579" t="s">
        <v>1257</v>
      </c>
      <c r="V26" s="580"/>
      <c r="W26" s="580"/>
      <c r="X26" s="580"/>
      <c r="Y26" s="580"/>
      <c r="Z26" s="580"/>
      <c r="AA26" s="581"/>
    </row>
    <row r="27" spans="1:27" ht="12.75" customHeight="1">
      <c r="A27" s="735" t="s">
        <v>477</v>
      </c>
      <c r="B27" s="621" t="s">
        <v>1536</v>
      </c>
      <c r="C27" s="622"/>
      <c r="D27" s="623"/>
      <c r="E27" s="85">
        <v>660</v>
      </c>
      <c r="F27" s="85"/>
      <c r="G27" s="639" t="s">
        <v>478</v>
      </c>
      <c r="H27" s="640"/>
      <c r="I27" s="640"/>
      <c r="J27" s="640"/>
      <c r="K27" s="640"/>
      <c r="L27" s="640"/>
      <c r="M27" s="641"/>
      <c r="N27" s="120"/>
      <c r="O27" s="612"/>
      <c r="P27" s="583" t="s">
        <v>479</v>
      </c>
      <c r="Q27" s="584"/>
      <c r="R27" s="585"/>
      <c r="S27" s="78">
        <v>590</v>
      </c>
      <c r="T27" s="78"/>
      <c r="U27" s="472" t="s">
        <v>1258</v>
      </c>
      <c r="V27" s="473"/>
      <c r="W27" s="473"/>
      <c r="X27" s="473"/>
      <c r="Y27" s="473"/>
      <c r="Z27" s="473"/>
      <c r="AA27" s="590"/>
    </row>
    <row r="28" spans="1:27" ht="12.75" customHeight="1">
      <c r="A28" s="736"/>
      <c r="B28" s="583" t="s">
        <v>1537</v>
      </c>
      <c r="C28" s="584"/>
      <c r="D28" s="585"/>
      <c r="E28" s="77">
        <v>910</v>
      </c>
      <c r="F28" s="77"/>
      <c r="G28" s="579" t="s">
        <v>480</v>
      </c>
      <c r="H28" s="580"/>
      <c r="I28" s="580"/>
      <c r="J28" s="580"/>
      <c r="K28" s="580"/>
      <c r="L28" s="580"/>
      <c r="M28" s="581"/>
      <c r="N28" s="120"/>
      <c r="O28" s="613"/>
      <c r="P28" s="582" t="s">
        <v>32</v>
      </c>
      <c r="Q28" s="476"/>
      <c r="R28" s="477"/>
      <c r="S28" s="86">
        <f>SUM(S19:S27)</f>
        <v>4450</v>
      </c>
      <c r="T28" s="86">
        <f>SUM(T19:T27)</f>
        <v>0</v>
      </c>
      <c r="U28" s="591"/>
      <c r="V28" s="592"/>
      <c r="W28" s="592"/>
      <c r="X28" s="592"/>
      <c r="Y28" s="592"/>
      <c r="Z28" s="592"/>
      <c r="AA28" s="593"/>
    </row>
    <row r="29" spans="1:27" ht="12.75" customHeight="1">
      <c r="A29" s="736"/>
      <c r="B29" s="583" t="s">
        <v>1538</v>
      </c>
      <c r="C29" s="584"/>
      <c r="D29" s="585"/>
      <c r="E29" s="77">
        <v>430</v>
      </c>
      <c r="F29" s="77"/>
      <c r="G29" s="579" t="s">
        <v>481</v>
      </c>
      <c r="H29" s="580"/>
      <c r="I29" s="580"/>
      <c r="J29" s="580"/>
      <c r="K29" s="580"/>
      <c r="L29" s="580"/>
      <c r="M29" s="581"/>
      <c r="N29" s="120"/>
      <c r="O29" s="611" t="s">
        <v>1722</v>
      </c>
      <c r="P29" s="621" t="s">
        <v>1539</v>
      </c>
      <c r="Q29" s="622"/>
      <c r="R29" s="623"/>
      <c r="S29" s="85">
        <v>280</v>
      </c>
      <c r="T29" s="85"/>
      <c r="U29" s="586" t="s">
        <v>1259</v>
      </c>
      <c r="V29" s="587"/>
      <c r="W29" s="587"/>
      <c r="X29" s="587"/>
      <c r="Y29" s="587"/>
      <c r="Z29" s="587"/>
      <c r="AA29" s="588"/>
    </row>
    <row r="30" spans="1:27" ht="12.75" customHeight="1">
      <c r="A30" s="736"/>
      <c r="B30" s="583" t="s">
        <v>482</v>
      </c>
      <c r="C30" s="584"/>
      <c r="D30" s="585"/>
      <c r="E30" s="77">
        <v>290</v>
      </c>
      <c r="F30" s="77"/>
      <c r="G30" s="579" t="s">
        <v>965</v>
      </c>
      <c r="H30" s="580"/>
      <c r="I30" s="580"/>
      <c r="J30" s="580"/>
      <c r="K30" s="580"/>
      <c r="L30" s="580"/>
      <c r="M30" s="581"/>
      <c r="N30" s="120"/>
      <c r="O30" s="612"/>
      <c r="P30" s="583" t="s">
        <v>1540</v>
      </c>
      <c r="Q30" s="584"/>
      <c r="R30" s="585"/>
      <c r="S30" s="77">
        <v>430</v>
      </c>
      <c r="T30" s="77"/>
      <c r="U30" s="579" t="s">
        <v>1260</v>
      </c>
      <c r="V30" s="580"/>
      <c r="W30" s="580"/>
      <c r="X30" s="580"/>
      <c r="Y30" s="580"/>
      <c r="Z30" s="580"/>
      <c r="AA30" s="581"/>
    </row>
    <row r="31" spans="1:27" ht="12.75" customHeight="1">
      <c r="A31" s="736"/>
      <c r="B31" s="583" t="s">
        <v>483</v>
      </c>
      <c r="C31" s="584"/>
      <c r="D31" s="585"/>
      <c r="E31" s="77">
        <v>370</v>
      </c>
      <c r="F31" s="77"/>
      <c r="G31" s="579" t="s">
        <v>484</v>
      </c>
      <c r="H31" s="580"/>
      <c r="I31" s="580"/>
      <c r="J31" s="580"/>
      <c r="K31" s="580"/>
      <c r="L31" s="580"/>
      <c r="M31" s="581"/>
      <c r="N31" s="120"/>
      <c r="O31" s="612"/>
      <c r="P31" s="583" t="s">
        <v>485</v>
      </c>
      <c r="Q31" s="584"/>
      <c r="R31" s="585"/>
      <c r="S31" s="77">
        <v>610</v>
      </c>
      <c r="T31" s="77"/>
      <c r="U31" s="579" t="s">
        <v>1261</v>
      </c>
      <c r="V31" s="580"/>
      <c r="W31" s="580"/>
      <c r="X31" s="580"/>
      <c r="Y31" s="580"/>
      <c r="Z31" s="580"/>
      <c r="AA31" s="581"/>
    </row>
    <row r="32" spans="1:27" ht="12.75" customHeight="1">
      <c r="A32" s="736"/>
      <c r="B32" s="583" t="s">
        <v>486</v>
      </c>
      <c r="C32" s="584"/>
      <c r="D32" s="585"/>
      <c r="E32" s="77">
        <v>560</v>
      </c>
      <c r="F32" s="77"/>
      <c r="G32" s="579" t="s">
        <v>487</v>
      </c>
      <c r="H32" s="580"/>
      <c r="I32" s="580"/>
      <c r="J32" s="580"/>
      <c r="K32" s="580"/>
      <c r="L32" s="580"/>
      <c r="M32" s="581"/>
      <c r="N32" s="120"/>
      <c r="O32" s="612"/>
      <c r="P32" s="583" t="s">
        <v>488</v>
      </c>
      <c r="Q32" s="584"/>
      <c r="R32" s="585"/>
      <c r="S32" s="77">
        <v>430</v>
      </c>
      <c r="T32" s="77"/>
      <c r="U32" s="579" t="s">
        <v>1262</v>
      </c>
      <c r="V32" s="580"/>
      <c r="W32" s="580"/>
      <c r="X32" s="580"/>
      <c r="Y32" s="580"/>
      <c r="Z32" s="580"/>
      <c r="AA32" s="581"/>
    </row>
    <row r="33" spans="1:27" ht="12.75" customHeight="1">
      <c r="A33" s="736"/>
      <c r="B33" s="583" t="s">
        <v>489</v>
      </c>
      <c r="C33" s="584"/>
      <c r="D33" s="585"/>
      <c r="E33" s="77">
        <v>490</v>
      </c>
      <c r="F33" s="77"/>
      <c r="G33" s="579" t="s">
        <v>490</v>
      </c>
      <c r="H33" s="580"/>
      <c r="I33" s="580"/>
      <c r="J33" s="580"/>
      <c r="K33" s="580"/>
      <c r="L33" s="580"/>
      <c r="M33" s="581"/>
      <c r="N33" s="120"/>
      <c r="O33" s="612"/>
      <c r="P33" s="583" t="s">
        <v>491</v>
      </c>
      <c r="Q33" s="584"/>
      <c r="R33" s="585"/>
      <c r="S33" s="77">
        <v>630</v>
      </c>
      <c r="T33" s="77"/>
      <c r="U33" s="579" t="s">
        <v>1263</v>
      </c>
      <c r="V33" s="580"/>
      <c r="W33" s="580"/>
      <c r="X33" s="580"/>
      <c r="Y33" s="580"/>
      <c r="Z33" s="580"/>
      <c r="AA33" s="581"/>
    </row>
    <row r="34" spans="1:27" ht="12.75" customHeight="1">
      <c r="A34" s="736"/>
      <c r="B34" s="583" t="s">
        <v>492</v>
      </c>
      <c r="C34" s="584"/>
      <c r="D34" s="585"/>
      <c r="E34" s="78">
        <v>560</v>
      </c>
      <c r="F34" s="78"/>
      <c r="G34" s="472" t="s">
        <v>493</v>
      </c>
      <c r="H34" s="473"/>
      <c r="I34" s="473"/>
      <c r="J34" s="473"/>
      <c r="K34" s="473"/>
      <c r="L34" s="473"/>
      <c r="M34" s="590"/>
      <c r="N34" s="120"/>
      <c r="O34" s="612"/>
      <c r="P34" s="583" t="s">
        <v>494</v>
      </c>
      <c r="Q34" s="584"/>
      <c r="R34" s="585"/>
      <c r="S34" s="77">
        <v>360</v>
      </c>
      <c r="T34" s="77"/>
      <c r="U34" s="579" t="s">
        <v>495</v>
      </c>
      <c r="V34" s="580"/>
      <c r="W34" s="580"/>
      <c r="X34" s="580"/>
      <c r="Y34" s="580"/>
      <c r="Z34" s="580"/>
      <c r="AA34" s="581"/>
    </row>
    <row r="35" spans="1:27" ht="12.75" customHeight="1">
      <c r="A35" s="737"/>
      <c r="B35" s="582" t="s">
        <v>32</v>
      </c>
      <c r="C35" s="476"/>
      <c r="D35" s="477"/>
      <c r="E35" s="86">
        <f>SUM(E27:E34)</f>
        <v>4270</v>
      </c>
      <c r="F35" s="86">
        <f>SUM(F27:F34)</f>
        <v>0</v>
      </c>
      <c r="G35" s="591"/>
      <c r="H35" s="592"/>
      <c r="I35" s="592"/>
      <c r="J35" s="592"/>
      <c r="K35" s="592"/>
      <c r="L35" s="592"/>
      <c r="M35" s="593"/>
      <c r="N35" s="120"/>
      <c r="O35" s="612"/>
      <c r="P35" s="583" t="s">
        <v>496</v>
      </c>
      <c r="Q35" s="584"/>
      <c r="R35" s="585"/>
      <c r="S35" s="77">
        <v>380</v>
      </c>
      <c r="T35" s="77"/>
      <c r="U35" s="579" t="s">
        <v>497</v>
      </c>
      <c r="V35" s="580"/>
      <c r="W35" s="580"/>
      <c r="X35" s="580"/>
      <c r="Y35" s="580"/>
      <c r="Z35" s="580"/>
      <c r="AA35" s="581"/>
    </row>
    <row r="36" spans="1:27" ht="12.75" customHeight="1">
      <c r="A36" s="735" t="s">
        <v>1714</v>
      </c>
      <c r="B36" s="621" t="s">
        <v>1541</v>
      </c>
      <c r="C36" s="622"/>
      <c r="D36" s="623"/>
      <c r="E36" s="85">
        <v>340</v>
      </c>
      <c r="F36" s="85"/>
      <c r="G36" s="586" t="s">
        <v>498</v>
      </c>
      <c r="H36" s="587"/>
      <c r="I36" s="587"/>
      <c r="J36" s="587"/>
      <c r="K36" s="587"/>
      <c r="L36" s="587"/>
      <c r="M36" s="588"/>
      <c r="N36" s="120"/>
      <c r="O36" s="612"/>
      <c r="P36" s="583" t="s">
        <v>499</v>
      </c>
      <c r="Q36" s="584"/>
      <c r="R36" s="585"/>
      <c r="S36" s="77">
        <v>300</v>
      </c>
      <c r="T36" s="77"/>
      <c r="U36" s="579" t="s">
        <v>500</v>
      </c>
      <c r="V36" s="580"/>
      <c r="W36" s="580"/>
      <c r="X36" s="580"/>
      <c r="Y36" s="580"/>
      <c r="Z36" s="580"/>
      <c r="AA36" s="581"/>
    </row>
    <row r="37" spans="1:27" ht="12.75" customHeight="1">
      <c r="A37" s="736"/>
      <c r="B37" s="583" t="s">
        <v>501</v>
      </c>
      <c r="C37" s="584"/>
      <c r="D37" s="585"/>
      <c r="E37" s="77">
        <v>350</v>
      </c>
      <c r="F37" s="77"/>
      <c r="G37" s="579" t="s">
        <v>502</v>
      </c>
      <c r="H37" s="580"/>
      <c r="I37" s="580"/>
      <c r="J37" s="580"/>
      <c r="K37" s="580"/>
      <c r="L37" s="580"/>
      <c r="M37" s="581"/>
      <c r="N37" s="120"/>
      <c r="O37" s="612"/>
      <c r="P37" s="583" t="s">
        <v>503</v>
      </c>
      <c r="Q37" s="584"/>
      <c r="R37" s="585"/>
      <c r="S37" s="77">
        <v>410</v>
      </c>
      <c r="T37" s="77"/>
      <c r="U37" s="579" t="s">
        <v>1264</v>
      </c>
      <c r="V37" s="580"/>
      <c r="W37" s="580"/>
      <c r="X37" s="580"/>
      <c r="Y37" s="580"/>
      <c r="Z37" s="580"/>
      <c r="AA37" s="581"/>
    </row>
    <row r="38" spans="1:27" ht="12.75" customHeight="1">
      <c r="A38" s="736"/>
      <c r="B38" s="583" t="s">
        <v>1542</v>
      </c>
      <c r="C38" s="584"/>
      <c r="D38" s="585"/>
      <c r="E38" s="77">
        <v>620</v>
      </c>
      <c r="F38" s="77"/>
      <c r="G38" s="579" t="s">
        <v>504</v>
      </c>
      <c r="H38" s="580"/>
      <c r="I38" s="580"/>
      <c r="J38" s="580"/>
      <c r="K38" s="580"/>
      <c r="L38" s="580"/>
      <c r="M38" s="581"/>
      <c r="N38" s="120"/>
      <c r="O38" s="612"/>
      <c r="P38" s="583" t="s">
        <v>505</v>
      </c>
      <c r="Q38" s="584"/>
      <c r="R38" s="585"/>
      <c r="S38" s="77">
        <v>290</v>
      </c>
      <c r="T38" s="77"/>
      <c r="U38" s="579" t="s">
        <v>1265</v>
      </c>
      <c r="V38" s="580"/>
      <c r="W38" s="580"/>
      <c r="X38" s="580"/>
      <c r="Y38" s="580"/>
      <c r="Z38" s="580"/>
      <c r="AA38" s="581"/>
    </row>
    <row r="39" spans="1:27" ht="12.75" customHeight="1">
      <c r="A39" s="736"/>
      <c r="B39" s="583" t="s">
        <v>506</v>
      </c>
      <c r="C39" s="584"/>
      <c r="D39" s="585"/>
      <c r="E39" s="77">
        <v>380</v>
      </c>
      <c r="F39" s="77"/>
      <c r="G39" s="579" t="s">
        <v>507</v>
      </c>
      <c r="H39" s="580"/>
      <c r="I39" s="580"/>
      <c r="J39" s="580"/>
      <c r="K39" s="580"/>
      <c r="L39" s="580"/>
      <c r="M39" s="581"/>
      <c r="N39" s="120"/>
      <c r="O39" s="612"/>
      <c r="P39" s="583" t="s">
        <v>508</v>
      </c>
      <c r="Q39" s="584"/>
      <c r="R39" s="585"/>
      <c r="S39" s="77">
        <v>470</v>
      </c>
      <c r="T39" s="77"/>
      <c r="U39" s="579" t="s">
        <v>509</v>
      </c>
      <c r="V39" s="580"/>
      <c r="W39" s="580"/>
      <c r="X39" s="580"/>
      <c r="Y39" s="580"/>
      <c r="Z39" s="580"/>
      <c r="AA39" s="581"/>
    </row>
    <row r="40" spans="1:27" ht="12.75" customHeight="1">
      <c r="A40" s="736"/>
      <c r="B40" s="583" t="s">
        <v>510</v>
      </c>
      <c r="C40" s="584"/>
      <c r="D40" s="585"/>
      <c r="E40" s="77">
        <v>340</v>
      </c>
      <c r="F40" s="77"/>
      <c r="G40" s="579" t="s">
        <v>511</v>
      </c>
      <c r="H40" s="580"/>
      <c r="I40" s="580"/>
      <c r="J40" s="580"/>
      <c r="K40" s="580"/>
      <c r="L40" s="580"/>
      <c r="M40" s="581"/>
      <c r="N40" s="120"/>
      <c r="O40" s="612"/>
      <c r="P40" s="583" t="s">
        <v>512</v>
      </c>
      <c r="Q40" s="584"/>
      <c r="R40" s="585"/>
      <c r="S40" s="77">
        <v>310</v>
      </c>
      <c r="T40" s="77"/>
      <c r="U40" s="579" t="s">
        <v>1266</v>
      </c>
      <c r="V40" s="580"/>
      <c r="W40" s="580"/>
      <c r="X40" s="580"/>
      <c r="Y40" s="580"/>
      <c r="Z40" s="580"/>
      <c r="AA40" s="581"/>
    </row>
    <row r="41" spans="1:27" ht="12.75" customHeight="1">
      <c r="A41" s="736"/>
      <c r="B41" s="583" t="s">
        <v>1543</v>
      </c>
      <c r="C41" s="584"/>
      <c r="D41" s="585"/>
      <c r="E41" s="77">
        <v>540</v>
      </c>
      <c r="F41" s="77"/>
      <c r="G41" s="579" t="s">
        <v>513</v>
      </c>
      <c r="H41" s="580"/>
      <c r="I41" s="580"/>
      <c r="J41" s="580"/>
      <c r="K41" s="580"/>
      <c r="L41" s="580"/>
      <c r="M41" s="581"/>
      <c r="N41" s="120"/>
      <c r="O41" s="612"/>
      <c r="P41" s="583" t="s">
        <v>514</v>
      </c>
      <c r="Q41" s="584"/>
      <c r="R41" s="585"/>
      <c r="S41" s="78">
        <v>320</v>
      </c>
      <c r="T41" s="78"/>
      <c r="U41" s="472" t="s">
        <v>1267</v>
      </c>
      <c r="V41" s="473"/>
      <c r="W41" s="473"/>
      <c r="X41" s="473"/>
      <c r="Y41" s="473"/>
      <c r="Z41" s="473"/>
      <c r="AA41" s="590"/>
    </row>
    <row r="42" spans="1:27" ht="12.75" customHeight="1">
      <c r="A42" s="736"/>
      <c r="B42" s="583" t="s">
        <v>515</v>
      </c>
      <c r="C42" s="584"/>
      <c r="D42" s="585"/>
      <c r="E42" s="77">
        <v>420</v>
      </c>
      <c r="F42" s="77"/>
      <c r="G42" s="579" t="s">
        <v>516</v>
      </c>
      <c r="H42" s="580"/>
      <c r="I42" s="580"/>
      <c r="J42" s="580"/>
      <c r="K42" s="580"/>
      <c r="L42" s="580"/>
      <c r="M42" s="581"/>
      <c r="N42" s="120"/>
      <c r="O42" s="613"/>
      <c r="P42" s="582" t="s">
        <v>32</v>
      </c>
      <c r="Q42" s="476"/>
      <c r="R42" s="660"/>
      <c r="S42" s="86">
        <f>SUM(S29:S41)</f>
        <v>5220</v>
      </c>
      <c r="T42" s="86">
        <f>SUM(T29:T41)</f>
        <v>0</v>
      </c>
      <c r="U42" s="591"/>
      <c r="V42" s="592"/>
      <c r="W42" s="592"/>
      <c r="X42" s="592"/>
      <c r="Y42" s="592"/>
      <c r="Z42" s="592"/>
      <c r="AA42" s="593"/>
    </row>
    <row r="43" spans="1:27" ht="12.75" customHeight="1">
      <c r="A43" s="736"/>
      <c r="B43" s="583" t="s">
        <v>517</v>
      </c>
      <c r="C43" s="584"/>
      <c r="D43" s="585"/>
      <c r="E43" s="77">
        <v>290</v>
      </c>
      <c r="F43" s="77"/>
      <c r="G43" s="579" t="s">
        <v>518</v>
      </c>
      <c r="H43" s="580"/>
      <c r="I43" s="580"/>
      <c r="J43" s="580"/>
      <c r="K43" s="580"/>
      <c r="L43" s="580"/>
      <c r="M43" s="581"/>
      <c r="N43" s="120"/>
      <c r="O43" s="611" t="s">
        <v>1834</v>
      </c>
      <c r="P43" s="621" t="s">
        <v>1837</v>
      </c>
      <c r="Q43" s="622"/>
      <c r="R43" s="623"/>
      <c r="S43" s="85">
        <v>70</v>
      </c>
      <c r="T43" s="85"/>
      <c r="U43" s="586" t="s">
        <v>1839</v>
      </c>
      <c r="V43" s="587"/>
      <c r="W43" s="587"/>
      <c r="X43" s="587" t="s">
        <v>1841</v>
      </c>
      <c r="Y43" s="587"/>
      <c r="Z43" s="587"/>
      <c r="AA43" s="588"/>
    </row>
    <row r="44" spans="1:27" ht="12.75" customHeight="1">
      <c r="A44" s="736"/>
      <c r="B44" s="583" t="s">
        <v>519</v>
      </c>
      <c r="C44" s="584"/>
      <c r="D44" s="585"/>
      <c r="E44" s="77">
        <v>340</v>
      </c>
      <c r="F44" s="77"/>
      <c r="G44" s="579" t="s">
        <v>520</v>
      </c>
      <c r="H44" s="580"/>
      <c r="I44" s="580"/>
      <c r="J44" s="580"/>
      <c r="K44" s="580"/>
      <c r="L44" s="580"/>
      <c r="M44" s="581"/>
      <c r="N44" s="120"/>
      <c r="O44" s="612"/>
      <c r="P44" s="583" t="s">
        <v>1838</v>
      </c>
      <c r="Q44" s="584"/>
      <c r="R44" s="585"/>
      <c r="S44" s="77">
        <v>30</v>
      </c>
      <c r="T44" s="77"/>
      <c r="U44" s="579" t="s">
        <v>1840</v>
      </c>
      <c r="V44" s="580"/>
      <c r="W44" s="580"/>
      <c r="X44" s="580" t="s">
        <v>1842</v>
      </c>
      <c r="Y44" s="580"/>
      <c r="Z44" s="580"/>
      <c r="AA44" s="581"/>
    </row>
    <row r="45" spans="1:27" ht="12.75" customHeight="1">
      <c r="A45" s="736"/>
      <c r="B45" s="583" t="s">
        <v>522</v>
      </c>
      <c r="C45" s="584"/>
      <c r="D45" s="585"/>
      <c r="E45" s="78">
        <v>670</v>
      </c>
      <c r="F45" s="78"/>
      <c r="G45" s="472" t="s">
        <v>523</v>
      </c>
      <c r="H45" s="473"/>
      <c r="I45" s="473"/>
      <c r="J45" s="473"/>
      <c r="K45" s="473"/>
      <c r="L45" s="473"/>
      <c r="M45" s="590"/>
      <c r="N45" s="120"/>
      <c r="O45" s="612"/>
      <c r="P45" s="633"/>
      <c r="Q45" s="634"/>
      <c r="R45" s="635"/>
      <c r="S45" s="78"/>
      <c r="T45" s="78"/>
      <c r="U45" s="472"/>
      <c r="V45" s="473"/>
      <c r="W45" s="473"/>
      <c r="X45" s="473"/>
      <c r="Y45" s="473"/>
      <c r="Z45" s="473"/>
      <c r="AA45" s="590"/>
    </row>
    <row r="46" spans="1:27" ht="12.75" customHeight="1">
      <c r="A46" s="737"/>
      <c r="B46" s="582" t="s">
        <v>32</v>
      </c>
      <c r="C46" s="476"/>
      <c r="D46" s="660"/>
      <c r="E46" s="86">
        <f>SUM(E36:E45)</f>
        <v>4290</v>
      </c>
      <c r="F46" s="86">
        <f>SUM(F36:F45)</f>
        <v>0</v>
      </c>
      <c r="G46" s="591"/>
      <c r="H46" s="592"/>
      <c r="I46" s="592"/>
      <c r="J46" s="592"/>
      <c r="K46" s="592"/>
      <c r="L46" s="592"/>
      <c r="M46" s="593"/>
      <c r="N46" s="120"/>
      <c r="O46" s="613"/>
      <c r="P46" s="582" t="s">
        <v>32</v>
      </c>
      <c r="Q46" s="476"/>
      <c r="R46" s="660"/>
      <c r="S46" s="86">
        <f>SUM(S43:S45)</f>
        <v>100</v>
      </c>
      <c r="T46" s="86">
        <f>SUM(T43:T45)</f>
        <v>0</v>
      </c>
      <c r="U46" s="591"/>
      <c r="V46" s="592"/>
      <c r="W46" s="592"/>
      <c r="X46" s="592"/>
      <c r="Y46" s="592"/>
      <c r="Z46" s="592"/>
      <c r="AA46" s="593"/>
    </row>
    <row r="47" spans="1:27" ht="12.75" customHeight="1">
      <c r="A47" s="732" t="s">
        <v>524</v>
      </c>
      <c r="B47" s="621" t="s">
        <v>1544</v>
      </c>
      <c r="C47" s="622"/>
      <c r="D47" s="623"/>
      <c r="E47" s="85">
        <v>430</v>
      </c>
      <c r="F47" s="85"/>
      <c r="G47" s="586" t="s">
        <v>1545</v>
      </c>
      <c r="H47" s="587"/>
      <c r="I47" s="587"/>
      <c r="J47" s="587"/>
      <c r="K47" s="587"/>
      <c r="L47" s="587"/>
      <c r="M47" s="588"/>
      <c r="N47" s="120"/>
      <c r="O47" s="26"/>
      <c r="P47" s="26"/>
      <c r="Q47" s="26"/>
      <c r="R47" s="26"/>
      <c r="S47" s="26"/>
      <c r="T47" s="122"/>
      <c r="U47" s="26"/>
      <c r="V47" s="26"/>
      <c r="W47" s="26"/>
      <c r="X47" s="26"/>
      <c r="Y47" s="26"/>
      <c r="Z47" s="26"/>
      <c r="AA47" s="26"/>
    </row>
    <row r="48" spans="1:27" ht="12.75" customHeight="1">
      <c r="A48" s="733"/>
      <c r="B48" s="583" t="s">
        <v>1546</v>
      </c>
      <c r="C48" s="584"/>
      <c r="D48" s="585"/>
      <c r="E48" s="77">
        <v>340</v>
      </c>
      <c r="F48" s="77"/>
      <c r="G48" s="579" t="s">
        <v>1547</v>
      </c>
      <c r="H48" s="580"/>
      <c r="I48" s="580"/>
      <c r="J48" s="580"/>
      <c r="K48" s="580"/>
      <c r="L48" s="580"/>
      <c r="M48" s="581"/>
      <c r="N48" s="120"/>
      <c r="O48" s="26"/>
      <c r="P48" s="26"/>
      <c r="Q48" s="26"/>
      <c r="R48" s="26"/>
      <c r="S48" s="26"/>
      <c r="T48" s="122"/>
      <c r="U48" s="26"/>
      <c r="V48" s="26"/>
      <c r="W48" s="26"/>
      <c r="X48" s="26"/>
      <c r="Y48" s="26"/>
      <c r="Z48" s="26"/>
      <c r="AA48" s="26"/>
    </row>
    <row r="49" spans="1:27" ht="12.75" customHeight="1">
      <c r="A49" s="733"/>
      <c r="B49" s="583" t="s">
        <v>1548</v>
      </c>
      <c r="C49" s="584"/>
      <c r="D49" s="585"/>
      <c r="E49" s="77">
        <v>440</v>
      </c>
      <c r="F49" s="77"/>
      <c r="G49" s="579" t="s">
        <v>1549</v>
      </c>
      <c r="H49" s="580"/>
      <c r="I49" s="580"/>
      <c r="J49" s="580"/>
      <c r="K49" s="580"/>
      <c r="L49" s="580"/>
      <c r="M49" s="581"/>
      <c r="N49" s="120"/>
      <c r="O49" s="26"/>
      <c r="P49" s="26"/>
      <c r="Q49" s="26"/>
      <c r="R49" s="26"/>
      <c r="S49" s="26"/>
      <c r="T49" s="122"/>
      <c r="U49" s="26"/>
      <c r="V49" s="26"/>
      <c r="W49" s="26"/>
      <c r="X49" s="26"/>
      <c r="Y49" s="26"/>
      <c r="Z49" s="26"/>
      <c r="AA49" s="26"/>
    </row>
    <row r="50" spans="1:27" ht="12.75" customHeight="1">
      <c r="A50" s="733"/>
      <c r="B50" s="583" t="s">
        <v>525</v>
      </c>
      <c r="C50" s="584"/>
      <c r="D50" s="585"/>
      <c r="E50" s="77">
        <v>490</v>
      </c>
      <c r="F50" s="77"/>
      <c r="G50" s="579" t="s">
        <v>1550</v>
      </c>
      <c r="H50" s="580"/>
      <c r="I50" s="580"/>
      <c r="J50" s="580"/>
      <c r="K50" s="580"/>
      <c r="L50" s="580"/>
      <c r="M50" s="581"/>
      <c r="N50" s="120"/>
      <c r="O50" s="695" t="s">
        <v>521</v>
      </c>
      <c r="P50" s="696"/>
      <c r="Q50" s="696"/>
      <c r="R50" s="697"/>
      <c r="S50" s="97">
        <f>SUM(S42,S28,S18,S46)</f>
        <v>15640</v>
      </c>
      <c r="T50" s="109">
        <f>SUM(T42,T28,T18,T46)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733"/>
      <c r="B51" s="583" t="s">
        <v>526</v>
      </c>
      <c r="C51" s="584"/>
      <c r="D51" s="585"/>
      <c r="E51" s="78">
        <v>310</v>
      </c>
      <c r="F51" s="78"/>
      <c r="G51" s="472" t="s">
        <v>1551</v>
      </c>
      <c r="H51" s="473"/>
      <c r="I51" s="473"/>
      <c r="J51" s="473"/>
      <c r="K51" s="473"/>
      <c r="L51" s="473"/>
      <c r="M51" s="590"/>
      <c r="N51" s="120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734"/>
      <c r="B52" s="582" t="s">
        <v>32</v>
      </c>
      <c r="C52" s="476"/>
      <c r="D52" s="660"/>
      <c r="E52" s="86">
        <f>SUM(E47:E51)</f>
        <v>2010</v>
      </c>
      <c r="F52" s="86">
        <f>SUM(F47:F51)</f>
        <v>0</v>
      </c>
      <c r="G52" s="645"/>
      <c r="H52" s="646"/>
      <c r="I52" s="646"/>
      <c r="J52" s="646"/>
      <c r="K52" s="646"/>
      <c r="L52" s="646"/>
      <c r="M52" s="647"/>
      <c r="N52" s="120"/>
      <c r="O52" s="46"/>
      <c r="P52" s="6"/>
      <c r="Q52" s="6"/>
      <c r="R52" s="6"/>
      <c r="S52" s="52"/>
      <c r="T52" s="26"/>
      <c r="U52" s="48"/>
      <c r="V52" s="48"/>
      <c r="W52" s="48"/>
      <c r="X52" s="48"/>
      <c r="Y52" s="48"/>
      <c r="Z52" s="48"/>
      <c r="AA52" s="48"/>
    </row>
    <row r="53" spans="1:27" ht="12.75" customHeight="1">
      <c r="A53" s="754" t="s">
        <v>527</v>
      </c>
      <c r="B53" s="621" t="s">
        <v>1552</v>
      </c>
      <c r="C53" s="622"/>
      <c r="D53" s="623"/>
      <c r="E53" s="85">
        <v>430</v>
      </c>
      <c r="F53" s="85"/>
      <c r="G53" s="586" t="s">
        <v>1553</v>
      </c>
      <c r="H53" s="587"/>
      <c r="I53" s="587"/>
      <c r="J53" s="587"/>
      <c r="K53" s="587"/>
      <c r="L53" s="587"/>
      <c r="M53" s="588"/>
      <c r="N53" s="12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4" ht="12.75" customHeight="1">
      <c r="A54" s="755"/>
      <c r="B54" s="583" t="s">
        <v>528</v>
      </c>
      <c r="C54" s="584"/>
      <c r="D54" s="585"/>
      <c r="E54" s="77">
        <v>490</v>
      </c>
      <c r="F54" s="77"/>
      <c r="G54" s="579" t="s">
        <v>1554</v>
      </c>
      <c r="H54" s="580"/>
      <c r="I54" s="580"/>
      <c r="J54" s="580"/>
      <c r="K54" s="580"/>
      <c r="L54" s="580"/>
      <c r="M54" s="581"/>
      <c r="N54" s="120"/>
    </row>
    <row r="55" spans="1:14" ht="12.75" customHeight="1">
      <c r="A55" s="755"/>
      <c r="B55" s="583" t="s">
        <v>1555</v>
      </c>
      <c r="C55" s="584"/>
      <c r="D55" s="585"/>
      <c r="E55" s="77">
        <v>410</v>
      </c>
      <c r="F55" s="77"/>
      <c r="G55" s="579" t="s">
        <v>1556</v>
      </c>
      <c r="H55" s="580"/>
      <c r="I55" s="580"/>
      <c r="J55" s="580"/>
      <c r="K55" s="580"/>
      <c r="L55" s="580"/>
      <c r="M55" s="581"/>
      <c r="N55" s="120"/>
    </row>
    <row r="56" spans="1:14" ht="12.75" customHeight="1">
      <c r="A56" s="755"/>
      <c r="B56" s="583" t="s">
        <v>1557</v>
      </c>
      <c r="C56" s="584"/>
      <c r="D56" s="585"/>
      <c r="E56" s="77">
        <v>500</v>
      </c>
      <c r="F56" s="77"/>
      <c r="G56" s="579" t="s">
        <v>1558</v>
      </c>
      <c r="H56" s="580"/>
      <c r="I56" s="580"/>
      <c r="J56" s="580"/>
      <c r="K56" s="580"/>
      <c r="L56" s="580"/>
      <c r="M56" s="581"/>
      <c r="N56" s="120"/>
    </row>
    <row r="57" spans="1:36" s="10" customFormat="1" ht="12.75" customHeight="1">
      <c r="A57" s="755"/>
      <c r="B57" s="583" t="s">
        <v>529</v>
      </c>
      <c r="C57" s="584"/>
      <c r="D57" s="585"/>
      <c r="E57" s="77">
        <v>510</v>
      </c>
      <c r="F57" s="77"/>
      <c r="G57" s="579" t="s">
        <v>1559</v>
      </c>
      <c r="H57" s="580"/>
      <c r="I57" s="580"/>
      <c r="J57" s="580"/>
      <c r="K57" s="580"/>
      <c r="L57" s="580"/>
      <c r="M57" s="581"/>
      <c r="N57" s="12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J57" s="3"/>
    </row>
    <row r="58" spans="1:28" ht="12.75" customHeight="1">
      <c r="A58" s="755"/>
      <c r="B58" s="583" t="s">
        <v>1560</v>
      </c>
      <c r="C58" s="584"/>
      <c r="D58" s="585"/>
      <c r="E58" s="77">
        <v>260</v>
      </c>
      <c r="F58" s="77"/>
      <c r="G58" s="579" t="s">
        <v>1561</v>
      </c>
      <c r="H58" s="580"/>
      <c r="I58" s="580"/>
      <c r="J58" s="580"/>
      <c r="K58" s="580"/>
      <c r="L58" s="580"/>
      <c r="M58" s="581"/>
      <c r="N58" s="120"/>
      <c r="AB58" s="10"/>
    </row>
    <row r="59" spans="1:14" ht="12.75" customHeight="1">
      <c r="A59" s="755"/>
      <c r="B59" s="583" t="s">
        <v>1562</v>
      </c>
      <c r="C59" s="584"/>
      <c r="D59" s="585"/>
      <c r="E59" s="77">
        <v>390</v>
      </c>
      <c r="F59" s="77"/>
      <c r="G59" s="579" t="s">
        <v>1563</v>
      </c>
      <c r="H59" s="580"/>
      <c r="I59" s="580"/>
      <c r="J59" s="580"/>
      <c r="K59" s="580"/>
      <c r="L59" s="580"/>
      <c r="M59" s="581"/>
      <c r="N59" s="120"/>
    </row>
    <row r="60" spans="1:14" ht="12.75" customHeight="1">
      <c r="A60" s="755"/>
      <c r="B60" s="583" t="s">
        <v>1564</v>
      </c>
      <c r="C60" s="584"/>
      <c r="D60" s="585"/>
      <c r="E60" s="77">
        <v>380</v>
      </c>
      <c r="F60" s="77"/>
      <c r="G60" s="579" t="s">
        <v>1565</v>
      </c>
      <c r="H60" s="580"/>
      <c r="I60" s="580"/>
      <c r="J60" s="580"/>
      <c r="K60" s="580"/>
      <c r="L60" s="580"/>
      <c r="M60" s="581"/>
      <c r="N60" s="120"/>
    </row>
    <row r="61" spans="1:14" ht="12.75" customHeight="1">
      <c r="A61" s="755"/>
      <c r="B61" s="583" t="s">
        <v>1566</v>
      </c>
      <c r="C61" s="584"/>
      <c r="D61" s="585"/>
      <c r="E61" s="77">
        <v>360</v>
      </c>
      <c r="F61" s="77"/>
      <c r="G61" s="579" t="s">
        <v>1567</v>
      </c>
      <c r="H61" s="580"/>
      <c r="I61" s="580"/>
      <c r="J61" s="580"/>
      <c r="K61" s="580"/>
      <c r="L61" s="580"/>
      <c r="M61" s="581"/>
      <c r="N61" s="120"/>
    </row>
    <row r="62" spans="1:36" ht="12.75" customHeight="1">
      <c r="A62" s="755"/>
      <c r="B62" s="583" t="s">
        <v>1568</v>
      </c>
      <c r="C62" s="584"/>
      <c r="D62" s="585"/>
      <c r="E62" s="78">
        <v>110</v>
      </c>
      <c r="F62" s="78"/>
      <c r="G62" s="472" t="s">
        <v>1569</v>
      </c>
      <c r="H62" s="473"/>
      <c r="I62" s="473"/>
      <c r="J62" s="473"/>
      <c r="K62" s="473"/>
      <c r="L62" s="473"/>
      <c r="M62" s="590"/>
      <c r="N62" s="120"/>
      <c r="AJ62" s="10"/>
    </row>
    <row r="63" spans="1:14" ht="12.75" customHeight="1">
      <c r="A63" s="756"/>
      <c r="B63" s="582" t="s">
        <v>32</v>
      </c>
      <c r="C63" s="476"/>
      <c r="D63" s="477"/>
      <c r="E63" s="86">
        <f>SUM(E53:E62)</f>
        <v>3840</v>
      </c>
      <c r="F63" s="86">
        <f>SUM(F53:F62)</f>
        <v>0</v>
      </c>
      <c r="G63" s="591"/>
      <c r="H63" s="592"/>
      <c r="I63" s="592"/>
      <c r="J63" s="592"/>
      <c r="K63" s="592"/>
      <c r="L63" s="592"/>
      <c r="M63" s="593"/>
      <c r="N63" s="120"/>
    </row>
    <row r="64" spans="1:14" ht="12.75" customHeight="1">
      <c r="A64" s="49"/>
      <c r="B64" s="40"/>
      <c r="C64" s="40"/>
      <c r="D64" s="40"/>
      <c r="E64" s="50"/>
      <c r="F64" s="62"/>
      <c r="G64" s="41"/>
      <c r="H64" s="41"/>
      <c r="I64" s="41"/>
      <c r="J64" s="41"/>
      <c r="K64" s="41"/>
      <c r="L64" s="41"/>
      <c r="M64" s="41"/>
      <c r="N64" s="120"/>
    </row>
    <row r="65" spans="1:14" ht="12.75" customHeight="1">
      <c r="A65" s="695" t="s">
        <v>530</v>
      </c>
      <c r="B65" s="696"/>
      <c r="C65" s="696"/>
      <c r="D65" s="697"/>
      <c r="E65" s="97">
        <f>SUM(E63,E52,E46,E35,E26,E16)</f>
        <v>23460</v>
      </c>
      <c r="F65" s="109">
        <f>SUM(F63,F52,F46,F35,F26,F16)</f>
        <v>0</v>
      </c>
      <c r="H65" s="26"/>
      <c r="I65" s="26"/>
      <c r="J65" s="26"/>
      <c r="K65" s="26"/>
      <c r="L65" s="26"/>
      <c r="M65" s="26"/>
      <c r="N65" s="120"/>
    </row>
    <row r="66" spans="1:27" ht="12.75" customHeight="1">
      <c r="A66" s="574" t="s">
        <v>945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234">
    <mergeCell ref="X44:AA44"/>
    <mergeCell ref="A66:AA66"/>
    <mergeCell ref="P44:R44"/>
    <mergeCell ref="P45:R45"/>
    <mergeCell ref="U45:AA45"/>
    <mergeCell ref="O43:O46"/>
    <mergeCell ref="P46:R46"/>
    <mergeCell ref="U46:AA46"/>
    <mergeCell ref="U43:W43"/>
    <mergeCell ref="U44:W44"/>
    <mergeCell ref="G41:M41"/>
    <mergeCell ref="P41:R41"/>
    <mergeCell ref="G43:M43"/>
    <mergeCell ref="G42:M42"/>
    <mergeCell ref="P43:R43"/>
    <mergeCell ref="U42:AA42"/>
    <mergeCell ref="X43:AA43"/>
    <mergeCell ref="G47:M47"/>
    <mergeCell ref="G62:M62"/>
    <mergeCell ref="G60:M60"/>
    <mergeCell ref="G61:M61"/>
    <mergeCell ref="G56:M56"/>
    <mergeCell ref="G55:M55"/>
    <mergeCell ref="G59:M59"/>
    <mergeCell ref="G49:M49"/>
    <mergeCell ref="G52:M52"/>
    <mergeCell ref="G58:M58"/>
    <mergeCell ref="G54:M54"/>
    <mergeCell ref="G57:M57"/>
    <mergeCell ref="B57:D57"/>
    <mergeCell ref="B55:D55"/>
    <mergeCell ref="B56:D56"/>
    <mergeCell ref="B54:D54"/>
    <mergeCell ref="G50:M50"/>
    <mergeCell ref="G53:M53"/>
    <mergeCell ref="O50:R50"/>
    <mergeCell ref="P42:R42"/>
    <mergeCell ref="G45:M45"/>
    <mergeCell ref="B46:D46"/>
    <mergeCell ref="B51:D51"/>
    <mergeCell ref="B50:D50"/>
    <mergeCell ref="B53:D53"/>
    <mergeCell ref="G51:M51"/>
    <mergeCell ref="B48:D48"/>
    <mergeCell ref="G48:M48"/>
    <mergeCell ref="G46:M46"/>
    <mergeCell ref="P38:R38"/>
    <mergeCell ref="P40:R40"/>
    <mergeCell ref="G63:M63"/>
    <mergeCell ref="B45:D45"/>
    <mergeCell ref="G44:M44"/>
    <mergeCell ref="B49:D49"/>
    <mergeCell ref="B52:D52"/>
    <mergeCell ref="A65:D65"/>
    <mergeCell ref="A53:A63"/>
    <mergeCell ref="B61:D61"/>
    <mergeCell ref="B60:D60"/>
    <mergeCell ref="B59:D59"/>
    <mergeCell ref="B58:D58"/>
    <mergeCell ref="B62:D62"/>
    <mergeCell ref="B63:D63"/>
    <mergeCell ref="P32:R32"/>
    <mergeCell ref="P33:R33"/>
    <mergeCell ref="P35:R35"/>
    <mergeCell ref="G39:M39"/>
    <mergeCell ref="O29:O42"/>
    <mergeCell ref="G40:M40"/>
    <mergeCell ref="P34:R34"/>
    <mergeCell ref="P29:R29"/>
    <mergeCell ref="G38:M38"/>
    <mergeCell ref="P37:R37"/>
    <mergeCell ref="P36:R36"/>
    <mergeCell ref="G36:M36"/>
    <mergeCell ref="P30:R30"/>
    <mergeCell ref="P39:R39"/>
    <mergeCell ref="U40:AA40"/>
    <mergeCell ref="P31:R31"/>
    <mergeCell ref="U35:AA35"/>
    <mergeCell ref="U36:AA36"/>
    <mergeCell ref="U37:AA37"/>
    <mergeCell ref="U39:AA39"/>
    <mergeCell ref="U38:AA38"/>
    <mergeCell ref="U33:AA33"/>
    <mergeCell ref="U34:AA34"/>
    <mergeCell ref="U32:AA32"/>
    <mergeCell ref="U28:AA28"/>
    <mergeCell ref="U29:AA29"/>
    <mergeCell ref="U30:AA30"/>
    <mergeCell ref="U31:AA31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G24:M24"/>
    <mergeCell ref="G25:M25"/>
    <mergeCell ref="P28:R28"/>
    <mergeCell ref="P20:R20"/>
    <mergeCell ref="P21:R21"/>
    <mergeCell ref="P26:R26"/>
    <mergeCell ref="P22:R22"/>
    <mergeCell ref="P23:R23"/>
    <mergeCell ref="G23:M23"/>
    <mergeCell ref="G27:M27"/>
    <mergeCell ref="P13:R13"/>
    <mergeCell ref="P19:R19"/>
    <mergeCell ref="P17:R17"/>
    <mergeCell ref="P16:R16"/>
    <mergeCell ref="P14:R14"/>
    <mergeCell ref="O19:O28"/>
    <mergeCell ref="P25:R25"/>
    <mergeCell ref="P24:R24"/>
    <mergeCell ref="O6:O18"/>
    <mergeCell ref="P7:R7"/>
    <mergeCell ref="G17:M17"/>
    <mergeCell ref="G6:M6"/>
    <mergeCell ref="P18:R18"/>
    <mergeCell ref="G8:M8"/>
    <mergeCell ref="G14:M14"/>
    <mergeCell ref="G11:M11"/>
    <mergeCell ref="G13:M13"/>
    <mergeCell ref="G9:M9"/>
    <mergeCell ref="G10:M10"/>
    <mergeCell ref="P6:R6"/>
    <mergeCell ref="A1:C1"/>
    <mergeCell ref="A2:C2"/>
    <mergeCell ref="A3:C3"/>
    <mergeCell ref="B5:D5"/>
    <mergeCell ref="D2:E2"/>
    <mergeCell ref="A4:S4"/>
    <mergeCell ref="D1:E1"/>
    <mergeCell ref="H2:I2"/>
    <mergeCell ref="K2:M2"/>
    <mergeCell ref="A17:A26"/>
    <mergeCell ref="B17:D17"/>
    <mergeCell ref="B22:D22"/>
    <mergeCell ref="B15:D15"/>
    <mergeCell ref="B23:D23"/>
    <mergeCell ref="B26:D26"/>
    <mergeCell ref="A6:A16"/>
    <mergeCell ref="B11:D11"/>
    <mergeCell ref="B21:D21"/>
    <mergeCell ref="B20:D20"/>
    <mergeCell ref="B19:D19"/>
    <mergeCell ref="B16:D16"/>
    <mergeCell ref="B8:D8"/>
    <mergeCell ref="B12:D12"/>
    <mergeCell ref="B7:D7"/>
    <mergeCell ref="B18:D18"/>
    <mergeCell ref="U12:AA12"/>
    <mergeCell ref="P9:R9"/>
    <mergeCell ref="P15:R15"/>
    <mergeCell ref="B14:D14"/>
    <mergeCell ref="B13:D13"/>
    <mergeCell ref="B10:D10"/>
    <mergeCell ref="P11:R11"/>
    <mergeCell ref="P12:R12"/>
    <mergeCell ref="G12:M12"/>
    <mergeCell ref="B9:D9"/>
    <mergeCell ref="B6:D6"/>
    <mergeCell ref="G7:M7"/>
    <mergeCell ref="P2:Q2"/>
    <mergeCell ref="D3:S3"/>
    <mergeCell ref="U3:Z3"/>
    <mergeCell ref="X4:Z4"/>
    <mergeCell ref="U4:V4"/>
    <mergeCell ref="U5:AA5"/>
    <mergeCell ref="F2:G2"/>
    <mergeCell ref="G5:M5"/>
    <mergeCell ref="U8:AA8"/>
    <mergeCell ref="U7:AA7"/>
    <mergeCell ref="P5:R5"/>
    <mergeCell ref="U6:AA6"/>
    <mergeCell ref="U13:AA13"/>
    <mergeCell ref="U11:AA11"/>
    <mergeCell ref="U9:AA9"/>
    <mergeCell ref="U10:AA10"/>
    <mergeCell ref="P8:R8"/>
    <mergeCell ref="P10:R10"/>
    <mergeCell ref="B34:D34"/>
    <mergeCell ref="G28:M28"/>
    <mergeCell ref="U2:AA2"/>
    <mergeCell ref="G20:M20"/>
    <mergeCell ref="G21:M21"/>
    <mergeCell ref="G22:M22"/>
    <mergeCell ref="G19:M19"/>
    <mergeCell ref="G15:M15"/>
    <mergeCell ref="G16:M16"/>
    <mergeCell ref="G18:M18"/>
    <mergeCell ref="A27:A35"/>
    <mergeCell ref="B44:D44"/>
    <mergeCell ref="B42:D42"/>
    <mergeCell ref="B43:D43"/>
    <mergeCell ref="G37:M37"/>
    <mergeCell ref="G31:M31"/>
    <mergeCell ref="G34:M34"/>
    <mergeCell ref="G35:M35"/>
    <mergeCell ref="G33:M33"/>
    <mergeCell ref="B38:D38"/>
    <mergeCell ref="A47:A52"/>
    <mergeCell ref="X1:AA1"/>
    <mergeCell ref="F1:W1"/>
    <mergeCell ref="A36:A46"/>
    <mergeCell ref="B41:D41"/>
    <mergeCell ref="B37:D37"/>
    <mergeCell ref="B40:D40"/>
    <mergeCell ref="B25:D25"/>
    <mergeCell ref="B27:D27"/>
    <mergeCell ref="B47:D47"/>
    <mergeCell ref="B36:D36"/>
    <mergeCell ref="U41:AA41"/>
    <mergeCell ref="G29:M29"/>
    <mergeCell ref="B39:D39"/>
    <mergeCell ref="G30:M30"/>
    <mergeCell ref="G32:M32"/>
    <mergeCell ref="B32:D32"/>
    <mergeCell ref="B30:D30"/>
    <mergeCell ref="B35:D35"/>
    <mergeCell ref="B33:D33"/>
  </mergeCells>
  <conditionalFormatting sqref="F16 F26 F35 F46 F52 F63:F65">
    <cfRule type="cellIs" priority="4" dxfId="18" operator="greaterThan" stopIfTrue="1">
      <formula>E16</formula>
    </cfRule>
  </conditionalFormatting>
  <conditionalFormatting sqref="T18 T28 T42 T45:T50">
    <cfRule type="cellIs" priority="2" dxfId="18" operator="greaterThan" stopIfTrue="1">
      <formula>S18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88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597" t="s">
        <v>959</v>
      </c>
      <c r="B1" s="598"/>
      <c r="C1" s="598"/>
      <c r="D1" s="746" t="s">
        <v>1896</v>
      </c>
      <c r="E1" s="747"/>
      <c r="F1" s="746" t="s">
        <v>1656</v>
      </c>
      <c r="G1" s="747"/>
      <c r="H1" s="648" t="s">
        <v>1426</v>
      </c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7">
        <f>'申込書'!$A$1</f>
        <v>43525</v>
      </c>
      <c r="Y1" s="577"/>
      <c r="Z1" s="577"/>
      <c r="AA1" s="578"/>
    </row>
    <row r="2" spans="1:27" ht="20.25" customHeight="1">
      <c r="A2" s="600" t="s">
        <v>1658</v>
      </c>
      <c r="B2" s="601"/>
      <c r="C2" s="602"/>
      <c r="D2" s="617">
        <f>'申込書'!$A$3</f>
        <v>2019</v>
      </c>
      <c r="E2" s="618"/>
      <c r="F2" s="620">
        <f>'申込書'!$J$4</f>
        <v>43523</v>
      </c>
      <c r="G2" s="620"/>
      <c r="H2" s="610" t="str">
        <f>'申込書'!$L$4</f>
        <v>（水）</v>
      </c>
      <c r="I2" s="610"/>
      <c r="J2" s="125" t="s">
        <v>802</v>
      </c>
      <c r="K2" s="624">
        <f>'申込書'!$N$4</f>
        <v>43525</v>
      </c>
      <c r="L2" s="624"/>
      <c r="M2" s="624"/>
      <c r="N2" s="126" t="str">
        <f>'申込書'!$P$4</f>
        <v>（金）</v>
      </c>
      <c r="O2" s="127" t="s">
        <v>803</v>
      </c>
      <c r="P2" s="619">
        <f>'申込書'!$C$4</f>
        <v>43526</v>
      </c>
      <c r="Q2" s="619"/>
      <c r="R2" s="2" t="s">
        <v>828</v>
      </c>
      <c r="S2" s="128" t="s">
        <v>829</v>
      </c>
      <c r="T2" s="107" t="s">
        <v>830</v>
      </c>
      <c r="U2" s="625">
        <f>'申込書'!$C$7</f>
        <v>0</v>
      </c>
      <c r="V2" s="626"/>
      <c r="W2" s="626"/>
      <c r="X2" s="626"/>
      <c r="Y2" s="626"/>
      <c r="Z2" s="626"/>
      <c r="AA2" s="627"/>
    </row>
    <row r="3" spans="1:27" ht="20.25" customHeight="1">
      <c r="A3" s="603" t="s">
        <v>1655</v>
      </c>
      <c r="B3" s="604"/>
      <c r="C3" s="605"/>
      <c r="D3" s="606">
        <f>'申込書'!$C$5</f>
        <v>0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8"/>
      <c r="T3" s="107" t="s">
        <v>1826</v>
      </c>
      <c r="U3" s="630">
        <f>'集計表'!$N$102</f>
        <v>0</v>
      </c>
      <c r="V3" s="630"/>
      <c r="W3" s="630"/>
      <c r="X3" s="630"/>
      <c r="Y3" s="630"/>
      <c r="Z3" s="630"/>
      <c r="AA3" s="4" t="s">
        <v>1660</v>
      </c>
    </row>
    <row r="4" spans="1:27" ht="13.5">
      <c r="A4" s="609" t="s">
        <v>1821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83"/>
      <c r="U4" s="692" t="s">
        <v>22</v>
      </c>
      <c r="V4" s="692"/>
      <c r="W4" s="19" t="s">
        <v>1570</v>
      </c>
      <c r="X4" s="778">
        <f>SUM(F21,F57,T53)</f>
        <v>0</v>
      </c>
      <c r="Y4" s="692"/>
      <c r="Z4" s="692"/>
      <c r="AA4" s="3" t="s">
        <v>1571</v>
      </c>
    </row>
    <row r="5" spans="1:27" ht="12.75" customHeight="1">
      <c r="A5" s="20"/>
      <c r="B5" s="631" t="s">
        <v>1572</v>
      </c>
      <c r="C5" s="615"/>
      <c r="D5" s="615"/>
      <c r="E5" s="91" t="s">
        <v>23</v>
      </c>
      <c r="F5" s="101" t="s">
        <v>24</v>
      </c>
      <c r="G5" s="615" t="s">
        <v>834</v>
      </c>
      <c r="H5" s="615"/>
      <c r="I5" s="615"/>
      <c r="J5" s="615"/>
      <c r="K5" s="615"/>
      <c r="L5" s="615"/>
      <c r="M5" s="616"/>
      <c r="O5" s="20"/>
      <c r="P5" s="631" t="s">
        <v>1310</v>
      </c>
      <c r="Q5" s="615"/>
      <c r="R5" s="615"/>
      <c r="S5" s="91" t="s">
        <v>23</v>
      </c>
      <c r="T5" s="90" t="s">
        <v>24</v>
      </c>
      <c r="U5" s="615" t="s">
        <v>834</v>
      </c>
      <c r="V5" s="615"/>
      <c r="W5" s="615"/>
      <c r="X5" s="615"/>
      <c r="Y5" s="615"/>
      <c r="Z5" s="615"/>
      <c r="AA5" s="616"/>
    </row>
    <row r="6" spans="1:27" ht="12.75" customHeight="1">
      <c r="A6" s="611" t="s">
        <v>1573</v>
      </c>
      <c r="B6" s="621" t="s">
        <v>990</v>
      </c>
      <c r="C6" s="622"/>
      <c r="D6" s="623"/>
      <c r="E6" s="100">
        <v>340</v>
      </c>
      <c r="F6" s="100"/>
      <c r="G6" s="639" t="s">
        <v>1574</v>
      </c>
      <c r="H6" s="640"/>
      <c r="I6" s="640"/>
      <c r="J6" s="640"/>
      <c r="K6" s="640"/>
      <c r="L6" s="640"/>
      <c r="M6" s="641"/>
      <c r="N6" s="120"/>
      <c r="O6" s="611" t="s">
        <v>766</v>
      </c>
      <c r="P6" s="583" t="s">
        <v>991</v>
      </c>
      <c r="Q6" s="584"/>
      <c r="R6" s="585"/>
      <c r="S6" s="100">
        <v>510</v>
      </c>
      <c r="T6" s="100"/>
      <c r="U6" s="586" t="s">
        <v>970</v>
      </c>
      <c r="V6" s="587"/>
      <c r="W6" s="587"/>
      <c r="X6" s="587"/>
      <c r="Y6" s="587"/>
      <c r="Z6" s="587"/>
      <c r="AA6" s="588"/>
    </row>
    <row r="7" spans="1:27" ht="12.75" customHeight="1">
      <c r="A7" s="720"/>
      <c r="B7" s="583" t="s">
        <v>992</v>
      </c>
      <c r="C7" s="584"/>
      <c r="D7" s="585"/>
      <c r="E7" s="98">
        <v>450</v>
      </c>
      <c r="F7" s="98"/>
      <c r="G7" s="579" t="s">
        <v>1575</v>
      </c>
      <c r="H7" s="580"/>
      <c r="I7" s="580"/>
      <c r="J7" s="580"/>
      <c r="K7" s="580"/>
      <c r="L7" s="580"/>
      <c r="M7" s="581"/>
      <c r="N7" s="120"/>
      <c r="O7" s="612"/>
      <c r="P7" s="583" t="s">
        <v>967</v>
      </c>
      <c r="Q7" s="584"/>
      <c r="R7" s="585"/>
      <c r="S7" s="98">
        <v>350</v>
      </c>
      <c r="T7" s="98"/>
      <c r="U7" s="579" t="s">
        <v>971</v>
      </c>
      <c r="V7" s="580"/>
      <c r="W7" s="580"/>
      <c r="X7" s="580"/>
      <c r="Y7" s="580"/>
      <c r="Z7" s="580"/>
      <c r="AA7" s="581"/>
    </row>
    <row r="8" spans="1:27" ht="12.75" customHeight="1">
      <c r="A8" s="720"/>
      <c r="B8" s="583" t="s">
        <v>993</v>
      </c>
      <c r="C8" s="584"/>
      <c r="D8" s="585"/>
      <c r="E8" s="98">
        <v>310</v>
      </c>
      <c r="F8" s="98"/>
      <c r="G8" s="579" t="s">
        <v>1576</v>
      </c>
      <c r="H8" s="580"/>
      <c r="I8" s="580"/>
      <c r="J8" s="580"/>
      <c r="K8" s="580"/>
      <c r="L8" s="580"/>
      <c r="M8" s="581"/>
      <c r="N8" s="120"/>
      <c r="O8" s="612"/>
      <c r="P8" s="583" t="s">
        <v>968</v>
      </c>
      <c r="Q8" s="584"/>
      <c r="R8" s="585"/>
      <c r="S8" s="98">
        <v>350</v>
      </c>
      <c r="T8" s="98"/>
      <c r="U8" s="579" t="s">
        <v>972</v>
      </c>
      <c r="V8" s="580"/>
      <c r="W8" s="580"/>
      <c r="X8" s="580"/>
      <c r="Y8" s="580"/>
      <c r="Z8" s="580"/>
      <c r="AA8" s="581"/>
    </row>
    <row r="9" spans="1:27" ht="12.75" customHeight="1">
      <c r="A9" s="720"/>
      <c r="B9" s="583" t="s">
        <v>994</v>
      </c>
      <c r="C9" s="584"/>
      <c r="D9" s="585"/>
      <c r="E9" s="98">
        <v>640</v>
      </c>
      <c r="F9" s="98"/>
      <c r="G9" s="579" t="s">
        <v>1526</v>
      </c>
      <c r="H9" s="580"/>
      <c r="I9" s="580"/>
      <c r="J9" s="580"/>
      <c r="K9" s="580"/>
      <c r="L9" s="580"/>
      <c r="M9" s="581"/>
      <c r="N9" s="120"/>
      <c r="O9" s="612"/>
      <c r="P9" s="583" t="s">
        <v>969</v>
      </c>
      <c r="Q9" s="584"/>
      <c r="R9" s="585"/>
      <c r="S9" s="98">
        <v>450</v>
      </c>
      <c r="T9" s="98"/>
      <c r="U9" s="579" t="s">
        <v>973</v>
      </c>
      <c r="V9" s="580"/>
      <c r="W9" s="580"/>
      <c r="X9" s="580"/>
      <c r="Y9" s="580"/>
      <c r="Z9" s="580"/>
      <c r="AA9" s="581"/>
    </row>
    <row r="10" spans="1:27" ht="12.75" customHeight="1">
      <c r="A10" s="720"/>
      <c r="B10" s="583" t="s">
        <v>995</v>
      </c>
      <c r="C10" s="584"/>
      <c r="D10" s="585"/>
      <c r="E10" s="98">
        <v>380</v>
      </c>
      <c r="F10" s="98"/>
      <c r="G10" s="579" t="s">
        <v>1577</v>
      </c>
      <c r="H10" s="580"/>
      <c r="I10" s="580"/>
      <c r="J10" s="580"/>
      <c r="K10" s="580"/>
      <c r="L10" s="580"/>
      <c r="M10" s="581"/>
      <c r="N10" s="120"/>
      <c r="O10" s="612"/>
      <c r="P10" s="583" t="s">
        <v>767</v>
      </c>
      <c r="Q10" s="584"/>
      <c r="R10" s="585"/>
      <c r="S10" s="98">
        <v>420</v>
      </c>
      <c r="T10" s="98"/>
      <c r="U10" s="779" t="s">
        <v>974</v>
      </c>
      <c r="V10" s="780"/>
      <c r="W10" s="780"/>
      <c r="X10" s="780"/>
      <c r="Y10" s="780"/>
      <c r="Z10" s="780"/>
      <c r="AA10" s="781"/>
    </row>
    <row r="11" spans="1:27" ht="12.75" customHeight="1">
      <c r="A11" s="720"/>
      <c r="B11" s="583" t="s">
        <v>996</v>
      </c>
      <c r="C11" s="584"/>
      <c r="D11" s="585"/>
      <c r="E11" s="98">
        <v>420</v>
      </c>
      <c r="F11" s="98"/>
      <c r="G11" s="579" t="s">
        <v>1578</v>
      </c>
      <c r="H11" s="580"/>
      <c r="I11" s="580"/>
      <c r="J11" s="580"/>
      <c r="K11" s="580"/>
      <c r="L11" s="580"/>
      <c r="M11" s="581"/>
      <c r="N11" s="120"/>
      <c r="O11" s="612"/>
      <c r="P11" s="583" t="s">
        <v>768</v>
      </c>
      <c r="Q11" s="584"/>
      <c r="R11" s="585"/>
      <c r="S11" s="98">
        <v>290</v>
      </c>
      <c r="T11" s="98"/>
      <c r="U11" s="579" t="s">
        <v>975</v>
      </c>
      <c r="V11" s="580"/>
      <c r="W11" s="580"/>
      <c r="X11" s="580"/>
      <c r="Y11" s="580"/>
      <c r="Z11" s="580"/>
      <c r="AA11" s="581"/>
    </row>
    <row r="12" spans="1:27" ht="12.75" customHeight="1">
      <c r="A12" s="720"/>
      <c r="B12" s="583" t="s">
        <v>997</v>
      </c>
      <c r="C12" s="584"/>
      <c r="D12" s="585"/>
      <c r="E12" s="98">
        <v>360</v>
      </c>
      <c r="F12" s="98"/>
      <c r="G12" s="579" t="s">
        <v>1579</v>
      </c>
      <c r="H12" s="580"/>
      <c r="I12" s="580"/>
      <c r="J12" s="580"/>
      <c r="K12" s="580"/>
      <c r="L12" s="580"/>
      <c r="M12" s="581"/>
      <c r="N12" s="120"/>
      <c r="O12" s="612"/>
      <c r="P12" s="583" t="s">
        <v>771</v>
      </c>
      <c r="Q12" s="584"/>
      <c r="R12" s="585"/>
      <c r="S12" s="98">
        <v>560</v>
      </c>
      <c r="T12" s="98"/>
      <c r="U12" s="579" t="s">
        <v>976</v>
      </c>
      <c r="V12" s="580"/>
      <c r="W12" s="580"/>
      <c r="X12" s="580"/>
      <c r="Y12" s="580"/>
      <c r="Z12" s="580"/>
      <c r="AA12" s="581"/>
    </row>
    <row r="13" spans="1:27" ht="12.75" customHeight="1">
      <c r="A13" s="720"/>
      <c r="B13" s="583" t="s">
        <v>998</v>
      </c>
      <c r="C13" s="584"/>
      <c r="D13" s="585"/>
      <c r="E13" s="98">
        <v>390</v>
      </c>
      <c r="F13" s="98"/>
      <c r="G13" s="579" t="s">
        <v>1580</v>
      </c>
      <c r="H13" s="580"/>
      <c r="I13" s="580"/>
      <c r="J13" s="580"/>
      <c r="K13" s="580"/>
      <c r="L13" s="580"/>
      <c r="M13" s="581"/>
      <c r="N13" s="120"/>
      <c r="O13" s="612"/>
      <c r="P13" s="583" t="s">
        <v>773</v>
      </c>
      <c r="Q13" s="584"/>
      <c r="R13" s="585"/>
      <c r="S13" s="98">
        <v>480</v>
      </c>
      <c r="T13" s="98"/>
      <c r="U13" s="579" t="s">
        <v>1814</v>
      </c>
      <c r="V13" s="580"/>
      <c r="W13" s="580"/>
      <c r="X13" s="580"/>
      <c r="Y13" s="580"/>
      <c r="Z13" s="580"/>
      <c r="AA13" s="581"/>
    </row>
    <row r="14" spans="1:27" ht="12.75" customHeight="1">
      <c r="A14" s="720"/>
      <c r="B14" s="583" t="s">
        <v>999</v>
      </c>
      <c r="C14" s="584"/>
      <c r="D14" s="585"/>
      <c r="E14" s="98">
        <v>450</v>
      </c>
      <c r="F14" s="98"/>
      <c r="G14" s="579" t="s">
        <v>1581</v>
      </c>
      <c r="H14" s="580"/>
      <c r="I14" s="580"/>
      <c r="J14" s="580"/>
      <c r="K14" s="580"/>
      <c r="L14" s="580"/>
      <c r="M14" s="581"/>
      <c r="N14" s="120"/>
      <c r="O14" s="612"/>
      <c r="P14" s="583" t="s">
        <v>775</v>
      </c>
      <c r="Q14" s="584"/>
      <c r="R14" s="585"/>
      <c r="S14" s="98">
        <v>490</v>
      </c>
      <c r="T14" s="98"/>
      <c r="U14" s="579" t="s">
        <v>977</v>
      </c>
      <c r="V14" s="580"/>
      <c r="W14" s="580"/>
      <c r="X14" s="580"/>
      <c r="Y14" s="580"/>
      <c r="Z14" s="580"/>
      <c r="AA14" s="581"/>
    </row>
    <row r="15" spans="1:27" ht="12.75" customHeight="1">
      <c r="A15" s="720"/>
      <c r="B15" s="583" t="s">
        <v>1000</v>
      </c>
      <c r="C15" s="584"/>
      <c r="D15" s="585"/>
      <c r="E15" s="98">
        <v>360</v>
      </c>
      <c r="F15" s="98"/>
      <c r="G15" s="579" t="s">
        <v>1582</v>
      </c>
      <c r="H15" s="580"/>
      <c r="I15" s="580"/>
      <c r="J15" s="580"/>
      <c r="K15" s="580"/>
      <c r="L15" s="580"/>
      <c r="M15" s="581"/>
      <c r="N15" s="120"/>
      <c r="O15" s="612"/>
      <c r="P15" s="583" t="s">
        <v>777</v>
      </c>
      <c r="Q15" s="584"/>
      <c r="R15" s="585"/>
      <c r="S15" s="98">
        <v>490</v>
      </c>
      <c r="T15" s="98"/>
      <c r="U15" s="579" t="s">
        <v>978</v>
      </c>
      <c r="V15" s="580"/>
      <c r="W15" s="580"/>
      <c r="X15" s="580"/>
      <c r="Y15" s="580"/>
      <c r="Z15" s="580"/>
      <c r="AA15" s="581"/>
    </row>
    <row r="16" spans="1:27" ht="12.75" customHeight="1">
      <c r="A16" s="720"/>
      <c r="B16" s="583" t="s">
        <v>1001</v>
      </c>
      <c r="C16" s="584"/>
      <c r="D16" s="585"/>
      <c r="E16" s="98">
        <v>420</v>
      </c>
      <c r="F16" s="98"/>
      <c r="G16" s="676" t="s">
        <v>1583</v>
      </c>
      <c r="H16" s="677"/>
      <c r="I16" s="677"/>
      <c r="J16" s="677"/>
      <c r="K16" s="677"/>
      <c r="L16" s="677"/>
      <c r="M16" s="678"/>
      <c r="N16" s="120"/>
      <c r="O16" s="612"/>
      <c r="P16" s="583" t="s">
        <v>779</v>
      </c>
      <c r="Q16" s="584"/>
      <c r="R16" s="585"/>
      <c r="S16" s="828">
        <v>420</v>
      </c>
      <c r="T16" s="98"/>
      <c r="U16" s="579" t="s">
        <v>979</v>
      </c>
      <c r="V16" s="580"/>
      <c r="W16" s="580"/>
      <c r="X16" s="580"/>
      <c r="Y16" s="580"/>
      <c r="Z16" s="580"/>
      <c r="AA16" s="581"/>
    </row>
    <row r="17" spans="1:27" ht="12.75" customHeight="1">
      <c r="A17" s="720"/>
      <c r="B17" s="583" t="s">
        <v>1002</v>
      </c>
      <c r="C17" s="584"/>
      <c r="D17" s="585"/>
      <c r="E17" s="98">
        <v>350</v>
      </c>
      <c r="F17" s="98"/>
      <c r="G17" s="579" t="s">
        <v>1584</v>
      </c>
      <c r="H17" s="580"/>
      <c r="I17" s="580"/>
      <c r="J17" s="580"/>
      <c r="K17" s="580"/>
      <c r="L17" s="580"/>
      <c r="M17" s="581"/>
      <c r="N17" s="120"/>
      <c r="O17" s="612"/>
      <c r="P17" s="583" t="s">
        <v>782</v>
      </c>
      <c r="Q17" s="584"/>
      <c r="R17" s="585"/>
      <c r="S17" s="168">
        <v>400</v>
      </c>
      <c r="T17" s="98"/>
      <c r="U17" s="579" t="s">
        <v>980</v>
      </c>
      <c r="V17" s="580"/>
      <c r="W17" s="580"/>
      <c r="X17" s="580"/>
      <c r="Y17" s="580"/>
      <c r="Z17" s="580"/>
      <c r="AA17" s="581"/>
    </row>
    <row r="18" spans="1:27" ht="12.75" customHeight="1">
      <c r="A18" s="720"/>
      <c r="B18" s="583" t="s">
        <v>1003</v>
      </c>
      <c r="C18" s="584"/>
      <c r="D18" s="585"/>
      <c r="E18" s="99">
        <v>440</v>
      </c>
      <c r="F18" s="99"/>
      <c r="G18" s="775" t="s">
        <v>1585</v>
      </c>
      <c r="H18" s="776"/>
      <c r="I18" s="776"/>
      <c r="J18" s="776"/>
      <c r="K18" s="776"/>
      <c r="L18" s="776"/>
      <c r="M18" s="777"/>
      <c r="N18" s="120"/>
      <c r="O18" s="612"/>
      <c r="P18" s="583" t="s">
        <v>785</v>
      </c>
      <c r="Q18" s="584"/>
      <c r="R18" s="585"/>
      <c r="S18" s="168">
        <v>590</v>
      </c>
      <c r="T18" s="98"/>
      <c r="U18" s="579" t="s">
        <v>981</v>
      </c>
      <c r="V18" s="580"/>
      <c r="W18" s="580"/>
      <c r="X18" s="580"/>
      <c r="Y18" s="580"/>
      <c r="Z18" s="580"/>
      <c r="AA18" s="581"/>
    </row>
    <row r="19" spans="1:27" ht="12.75" customHeight="1">
      <c r="A19" s="721"/>
      <c r="B19" s="582" t="s">
        <v>1586</v>
      </c>
      <c r="C19" s="476"/>
      <c r="D19" s="477"/>
      <c r="E19" s="86">
        <f>SUM(E6:E18)</f>
        <v>5310</v>
      </c>
      <c r="F19" s="86">
        <f>SUM(F6:F18)</f>
        <v>0</v>
      </c>
      <c r="G19" s="594"/>
      <c r="H19" s="595"/>
      <c r="I19" s="595"/>
      <c r="J19" s="595"/>
      <c r="K19" s="595"/>
      <c r="L19" s="595"/>
      <c r="M19" s="596"/>
      <c r="N19" s="120"/>
      <c r="O19" s="612"/>
      <c r="P19" s="583" t="s">
        <v>788</v>
      </c>
      <c r="Q19" s="584"/>
      <c r="R19" s="585"/>
      <c r="S19" s="168">
        <v>400</v>
      </c>
      <c r="T19" s="98"/>
      <c r="U19" s="579" t="s">
        <v>982</v>
      </c>
      <c r="V19" s="580"/>
      <c r="W19" s="580"/>
      <c r="X19" s="580"/>
      <c r="Y19" s="580"/>
      <c r="Z19" s="580"/>
      <c r="AA19" s="581"/>
    </row>
    <row r="20" spans="1:27" ht="12.75" customHeight="1">
      <c r="A20" s="56"/>
      <c r="B20" s="57"/>
      <c r="C20" s="57"/>
      <c r="D20" s="57"/>
      <c r="E20" s="58"/>
      <c r="F20" s="63"/>
      <c r="G20" s="42"/>
      <c r="H20" s="42"/>
      <c r="I20" s="42"/>
      <c r="J20" s="42"/>
      <c r="K20" s="42"/>
      <c r="L20" s="42"/>
      <c r="M20" s="42"/>
      <c r="N20" s="120"/>
      <c r="O20" s="612"/>
      <c r="P20" s="583" t="s">
        <v>791</v>
      </c>
      <c r="Q20" s="584"/>
      <c r="R20" s="585"/>
      <c r="S20" s="168">
        <v>460</v>
      </c>
      <c r="T20" s="98"/>
      <c r="U20" s="579" t="s">
        <v>983</v>
      </c>
      <c r="V20" s="580"/>
      <c r="W20" s="580"/>
      <c r="X20" s="580"/>
      <c r="Y20" s="580"/>
      <c r="Z20" s="580"/>
      <c r="AA20" s="581"/>
    </row>
    <row r="21" spans="1:27" ht="12.75" customHeight="1">
      <c r="A21" s="695" t="s">
        <v>531</v>
      </c>
      <c r="B21" s="696"/>
      <c r="C21" s="696"/>
      <c r="D21" s="697"/>
      <c r="E21" s="97">
        <f>SUM(E19)</f>
        <v>5310</v>
      </c>
      <c r="F21" s="109">
        <f>SUM(F19)</f>
        <v>0</v>
      </c>
      <c r="G21" s="59"/>
      <c r="H21" s="59"/>
      <c r="I21" s="59"/>
      <c r="J21" s="59"/>
      <c r="K21" s="59"/>
      <c r="L21" s="59"/>
      <c r="M21" s="59"/>
      <c r="N21" s="120"/>
      <c r="O21" s="612"/>
      <c r="P21" s="583" t="s">
        <v>794</v>
      </c>
      <c r="Q21" s="584"/>
      <c r="R21" s="585"/>
      <c r="S21" s="168">
        <v>490</v>
      </c>
      <c r="T21" s="98"/>
      <c r="U21" s="579" t="s">
        <v>984</v>
      </c>
      <c r="V21" s="580"/>
      <c r="W21" s="580"/>
      <c r="X21" s="580"/>
      <c r="Y21" s="580"/>
      <c r="Z21" s="580"/>
      <c r="AA21" s="581"/>
    </row>
    <row r="22" spans="1:27" ht="12.75" customHeight="1">
      <c r="A22" s="164"/>
      <c r="B22" s="164"/>
      <c r="C22" s="164"/>
      <c r="D22" s="164"/>
      <c r="E22" s="165"/>
      <c r="F22" s="166"/>
      <c r="G22" s="59"/>
      <c r="H22" s="59"/>
      <c r="I22" s="59"/>
      <c r="J22" s="59"/>
      <c r="K22" s="59"/>
      <c r="L22" s="59"/>
      <c r="M22" s="59"/>
      <c r="N22" s="120"/>
      <c r="O22" s="612"/>
      <c r="P22" s="583" t="s">
        <v>796</v>
      </c>
      <c r="Q22" s="584"/>
      <c r="R22" s="585"/>
      <c r="S22" s="168">
        <v>420</v>
      </c>
      <c r="T22" s="98"/>
      <c r="U22" s="579" t="s">
        <v>985</v>
      </c>
      <c r="V22" s="580"/>
      <c r="W22" s="580"/>
      <c r="X22" s="580"/>
      <c r="Y22" s="580"/>
      <c r="Z22" s="580"/>
      <c r="AA22" s="581"/>
    </row>
    <row r="23" spans="1:27" ht="12.75" customHeight="1">
      <c r="A23" s="53"/>
      <c r="B23" s="6"/>
      <c r="C23" s="6"/>
      <c r="D23" s="6"/>
      <c r="E23" s="54"/>
      <c r="F23" s="167"/>
      <c r="G23" s="59"/>
      <c r="H23" s="59"/>
      <c r="I23" s="59"/>
      <c r="J23" s="59"/>
      <c r="K23" s="59"/>
      <c r="L23" s="59"/>
      <c r="M23" s="59"/>
      <c r="N23" s="120"/>
      <c r="O23" s="612"/>
      <c r="P23" s="583" t="s">
        <v>1735</v>
      </c>
      <c r="Q23" s="584"/>
      <c r="R23" s="585"/>
      <c r="S23" s="168">
        <v>450</v>
      </c>
      <c r="T23" s="99"/>
      <c r="U23" s="579" t="s">
        <v>1736</v>
      </c>
      <c r="V23" s="580"/>
      <c r="W23" s="580"/>
      <c r="X23" s="580"/>
      <c r="Y23" s="580"/>
      <c r="Z23" s="580"/>
      <c r="AA23" s="581"/>
    </row>
    <row r="24" spans="1:27" ht="12.75" customHeight="1">
      <c r="A24" s="20"/>
      <c r="B24" s="631" t="s">
        <v>1310</v>
      </c>
      <c r="C24" s="615"/>
      <c r="D24" s="615"/>
      <c r="E24" s="91" t="s">
        <v>23</v>
      </c>
      <c r="F24" s="101" t="s">
        <v>24</v>
      </c>
      <c r="G24" s="615" t="s">
        <v>834</v>
      </c>
      <c r="H24" s="615"/>
      <c r="I24" s="615"/>
      <c r="J24" s="615"/>
      <c r="K24" s="615"/>
      <c r="L24" s="615"/>
      <c r="M24" s="616"/>
      <c r="N24" s="120"/>
      <c r="O24" s="613"/>
      <c r="P24" s="582" t="s">
        <v>32</v>
      </c>
      <c r="Q24" s="476"/>
      <c r="R24" s="660"/>
      <c r="S24" s="86">
        <f>SUM(S6:S23)</f>
        <v>8020</v>
      </c>
      <c r="T24" s="86">
        <f>SUM(T6:T23)</f>
        <v>0</v>
      </c>
      <c r="U24" s="591"/>
      <c r="V24" s="592"/>
      <c r="W24" s="592"/>
      <c r="X24" s="592"/>
      <c r="Y24" s="592"/>
      <c r="Z24" s="592"/>
      <c r="AA24" s="593"/>
    </row>
    <row r="25" spans="1:27" ht="12.75" customHeight="1">
      <c r="A25" s="611" t="s">
        <v>948</v>
      </c>
      <c r="B25" s="621" t="s">
        <v>1004</v>
      </c>
      <c r="C25" s="622"/>
      <c r="D25" s="623"/>
      <c r="E25" s="100">
        <v>670</v>
      </c>
      <c r="F25" s="100"/>
      <c r="G25" s="639" t="s">
        <v>949</v>
      </c>
      <c r="H25" s="640"/>
      <c r="I25" s="640"/>
      <c r="J25" s="640"/>
      <c r="K25" s="640"/>
      <c r="L25" s="640"/>
      <c r="M25" s="641"/>
      <c r="N25" s="120"/>
      <c r="O25" s="766" t="s">
        <v>933</v>
      </c>
      <c r="P25" s="764" t="s">
        <v>929</v>
      </c>
      <c r="Q25" s="765"/>
      <c r="R25" s="765"/>
      <c r="S25" s="100">
        <v>540</v>
      </c>
      <c r="T25" s="100"/>
      <c r="U25" s="765" t="s">
        <v>986</v>
      </c>
      <c r="V25" s="765"/>
      <c r="W25" s="765"/>
      <c r="X25" s="765"/>
      <c r="Y25" s="765"/>
      <c r="Z25" s="765"/>
      <c r="AA25" s="774"/>
    </row>
    <row r="26" spans="1:27" ht="12.75" customHeight="1">
      <c r="A26" s="612"/>
      <c r="B26" s="583" t="s">
        <v>1005</v>
      </c>
      <c r="C26" s="584"/>
      <c r="D26" s="585"/>
      <c r="E26" s="98">
        <v>630</v>
      </c>
      <c r="F26" s="98"/>
      <c r="G26" s="579" t="s">
        <v>950</v>
      </c>
      <c r="H26" s="580"/>
      <c r="I26" s="580"/>
      <c r="J26" s="580"/>
      <c r="K26" s="580"/>
      <c r="L26" s="580"/>
      <c r="M26" s="581"/>
      <c r="N26" s="120"/>
      <c r="O26" s="767"/>
      <c r="P26" s="762" t="s">
        <v>930</v>
      </c>
      <c r="Q26" s="763"/>
      <c r="R26" s="763"/>
      <c r="S26" s="98">
        <v>420</v>
      </c>
      <c r="T26" s="98"/>
      <c r="U26" s="763" t="s">
        <v>987</v>
      </c>
      <c r="V26" s="763"/>
      <c r="W26" s="763"/>
      <c r="X26" s="763"/>
      <c r="Y26" s="763"/>
      <c r="Z26" s="763"/>
      <c r="AA26" s="769"/>
    </row>
    <row r="27" spans="1:27" ht="12.75" customHeight="1">
      <c r="A27" s="612"/>
      <c r="B27" s="583" t="s">
        <v>1006</v>
      </c>
      <c r="C27" s="584"/>
      <c r="D27" s="585"/>
      <c r="E27" s="98">
        <v>520</v>
      </c>
      <c r="F27" s="98"/>
      <c r="G27" s="579" t="s">
        <v>951</v>
      </c>
      <c r="H27" s="580"/>
      <c r="I27" s="580"/>
      <c r="J27" s="580"/>
      <c r="K27" s="580"/>
      <c r="L27" s="580"/>
      <c r="M27" s="581"/>
      <c r="N27" s="120"/>
      <c r="O27" s="767"/>
      <c r="P27" s="762" t="s">
        <v>931</v>
      </c>
      <c r="Q27" s="763"/>
      <c r="R27" s="763"/>
      <c r="S27" s="98">
        <v>360</v>
      </c>
      <c r="T27" s="98"/>
      <c r="U27" s="763" t="s">
        <v>988</v>
      </c>
      <c r="V27" s="763"/>
      <c r="W27" s="763"/>
      <c r="X27" s="763"/>
      <c r="Y27" s="763"/>
      <c r="Z27" s="763"/>
      <c r="AA27" s="769"/>
    </row>
    <row r="28" spans="1:27" ht="12.75" customHeight="1">
      <c r="A28" s="612"/>
      <c r="B28" s="583" t="s">
        <v>1007</v>
      </c>
      <c r="C28" s="584"/>
      <c r="D28" s="585"/>
      <c r="E28" s="98">
        <v>340</v>
      </c>
      <c r="F28" s="98"/>
      <c r="G28" s="579" t="s">
        <v>952</v>
      </c>
      <c r="H28" s="580"/>
      <c r="I28" s="580"/>
      <c r="J28" s="580"/>
      <c r="K28" s="580"/>
      <c r="L28" s="580"/>
      <c r="M28" s="581"/>
      <c r="N28" s="120"/>
      <c r="O28" s="767"/>
      <c r="P28" s="772" t="s">
        <v>932</v>
      </c>
      <c r="Q28" s="773"/>
      <c r="R28" s="773"/>
      <c r="S28" s="98">
        <v>430</v>
      </c>
      <c r="T28" s="99"/>
      <c r="U28" s="773" t="s">
        <v>989</v>
      </c>
      <c r="V28" s="773"/>
      <c r="W28" s="773"/>
      <c r="X28" s="773"/>
      <c r="Y28" s="773"/>
      <c r="Z28" s="773"/>
      <c r="AA28" s="782"/>
    </row>
    <row r="29" spans="1:27" ht="12.75" customHeight="1">
      <c r="A29" s="612"/>
      <c r="B29" s="583" t="s">
        <v>1008</v>
      </c>
      <c r="C29" s="584"/>
      <c r="D29" s="585"/>
      <c r="E29" s="98">
        <v>590</v>
      </c>
      <c r="F29" s="98"/>
      <c r="G29" s="579" t="s">
        <v>954</v>
      </c>
      <c r="H29" s="580"/>
      <c r="I29" s="580"/>
      <c r="J29" s="580"/>
      <c r="K29" s="580"/>
      <c r="L29" s="580"/>
      <c r="M29" s="581"/>
      <c r="N29" s="120"/>
      <c r="O29" s="768"/>
      <c r="P29" s="759" t="s">
        <v>32</v>
      </c>
      <c r="Q29" s="760"/>
      <c r="R29" s="760"/>
      <c r="S29" s="87">
        <f>SUM(S25:S28)</f>
        <v>1750</v>
      </c>
      <c r="T29" s="87">
        <f>SUM(T25:T28)</f>
        <v>0</v>
      </c>
      <c r="U29" s="770"/>
      <c r="V29" s="770"/>
      <c r="W29" s="770"/>
      <c r="X29" s="770"/>
      <c r="Y29" s="770"/>
      <c r="Z29" s="770"/>
      <c r="AA29" s="771"/>
    </row>
    <row r="30" spans="1:27" ht="12.75" customHeight="1">
      <c r="A30" s="612"/>
      <c r="B30" s="583" t="s">
        <v>1009</v>
      </c>
      <c r="C30" s="584"/>
      <c r="D30" s="585"/>
      <c r="E30" s="98">
        <v>320</v>
      </c>
      <c r="F30" s="98"/>
      <c r="G30" s="579" t="s">
        <v>953</v>
      </c>
      <c r="H30" s="580"/>
      <c r="I30" s="580"/>
      <c r="J30" s="580"/>
      <c r="K30" s="580"/>
      <c r="L30" s="580"/>
      <c r="M30" s="581"/>
      <c r="N30" s="120"/>
      <c r="O30" s="611" t="s">
        <v>815</v>
      </c>
      <c r="P30" s="764" t="s">
        <v>806</v>
      </c>
      <c r="Q30" s="765"/>
      <c r="R30" s="765"/>
      <c r="S30" s="100">
        <v>250</v>
      </c>
      <c r="T30" s="100"/>
      <c r="U30" s="765" t="s">
        <v>816</v>
      </c>
      <c r="V30" s="765"/>
      <c r="W30" s="765"/>
      <c r="X30" s="765"/>
      <c r="Y30" s="765"/>
      <c r="Z30" s="765"/>
      <c r="AA30" s="774"/>
    </row>
    <row r="31" spans="1:27" ht="12.75" customHeight="1">
      <c r="A31" s="612"/>
      <c r="B31" s="583" t="s">
        <v>1010</v>
      </c>
      <c r="C31" s="584"/>
      <c r="D31" s="585"/>
      <c r="E31" s="98">
        <v>610</v>
      </c>
      <c r="F31" s="98"/>
      <c r="G31" s="579" t="s">
        <v>955</v>
      </c>
      <c r="H31" s="580"/>
      <c r="I31" s="580"/>
      <c r="J31" s="580"/>
      <c r="K31" s="580"/>
      <c r="L31" s="580"/>
      <c r="M31" s="581"/>
      <c r="N31" s="120"/>
      <c r="O31" s="612"/>
      <c r="P31" s="762" t="s">
        <v>807</v>
      </c>
      <c r="Q31" s="763"/>
      <c r="R31" s="763"/>
      <c r="S31" s="98">
        <v>470</v>
      </c>
      <c r="T31" s="98"/>
      <c r="U31" s="763" t="s">
        <v>817</v>
      </c>
      <c r="V31" s="763"/>
      <c r="W31" s="763"/>
      <c r="X31" s="763"/>
      <c r="Y31" s="763"/>
      <c r="Z31" s="763"/>
      <c r="AA31" s="769"/>
    </row>
    <row r="32" spans="1:27" ht="12.75" customHeight="1">
      <c r="A32" s="612"/>
      <c r="B32" s="583" t="s">
        <v>1011</v>
      </c>
      <c r="C32" s="584"/>
      <c r="D32" s="585"/>
      <c r="E32" s="98">
        <v>660</v>
      </c>
      <c r="F32" s="98"/>
      <c r="G32" s="579" t="s">
        <v>956</v>
      </c>
      <c r="H32" s="580"/>
      <c r="I32" s="580"/>
      <c r="J32" s="580"/>
      <c r="K32" s="580"/>
      <c r="L32" s="580"/>
      <c r="M32" s="581"/>
      <c r="N32" s="120"/>
      <c r="O32" s="612"/>
      <c r="P32" s="762" t="s">
        <v>808</v>
      </c>
      <c r="Q32" s="763"/>
      <c r="R32" s="763"/>
      <c r="S32" s="98">
        <v>130</v>
      </c>
      <c r="T32" s="98"/>
      <c r="U32" s="763" t="s">
        <v>818</v>
      </c>
      <c r="V32" s="763"/>
      <c r="W32" s="763"/>
      <c r="X32" s="763"/>
      <c r="Y32" s="763"/>
      <c r="Z32" s="763"/>
      <c r="AA32" s="769"/>
    </row>
    <row r="33" spans="1:27" ht="12.75" customHeight="1">
      <c r="A33" s="612"/>
      <c r="B33" s="583" t="s">
        <v>1012</v>
      </c>
      <c r="C33" s="584"/>
      <c r="D33" s="585"/>
      <c r="E33" s="98">
        <v>730</v>
      </c>
      <c r="F33" s="98"/>
      <c r="G33" s="579" t="s">
        <v>957</v>
      </c>
      <c r="H33" s="580"/>
      <c r="I33" s="580"/>
      <c r="J33" s="580"/>
      <c r="K33" s="580"/>
      <c r="L33" s="580"/>
      <c r="M33" s="581"/>
      <c r="N33" s="120"/>
      <c r="O33" s="612"/>
      <c r="P33" s="762" t="s">
        <v>809</v>
      </c>
      <c r="Q33" s="763"/>
      <c r="R33" s="763"/>
      <c r="S33" s="98">
        <v>340</v>
      </c>
      <c r="T33" s="98"/>
      <c r="U33" s="763" t="s">
        <v>819</v>
      </c>
      <c r="V33" s="763"/>
      <c r="W33" s="763"/>
      <c r="X33" s="763"/>
      <c r="Y33" s="763"/>
      <c r="Z33" s="763"/>
      <c r="AA33" s="769"/>
    </row>
    <row r="34" spans="1:27" ht="12.75" customHeight="1">
      <c r="A34" s="612"/>
      <c r="B34" s="583" t="s">
        <v>1013</v>
      </c>
      <c r="C34" s="584"/>
      <c r="D34" s="585"/>
      <c r="E34" s="98">
        <v>560</v>
      </c>
      <c r="F34" s="98"/>
      <c r="G34" s="579" t="s">
        <v>958</v>
      </c>
      <c r="H34" s="580"/>
      <c r="I34" s="580"/>
      <c r="J34" s="580"/>
      <c r="K34" s="580"/>
      <c r="L34" s="580"/>
      <c r="M34" s="581"/>
      <c r="N34" s="120"/>
      <c r="O34" s="612"/>
      <c r="P34" s="762" t="s">
        <v>810</v>
      </c>
      <c r="Q34" s="763"/>
      <c r="R34" s="763"/>
      <c r="S34" s="98">
        <v>510</v>
      </c>
      <c r="T34" s="98"/>
      <c r="U34" s="763" t="s">
        <v>820</v>
      </c>
      <c r="V34" s="763"/>
      <c r="W34" s="763"/>
      <c r="X34" s="763"/>
      <c r="Y34" s="763"/>
      <c r="Z34" s="763"/>
      <c r="AA34" s="769"/>
    </row>
    <row r="35" spans="1:27" ht="12.75" customHeight="1">
      <c r="A35" s="613"/>
      <c r="B35" s="582" t="s">
        <v>1397</v>
      </c>
      <c r="C35" s="476"/>
      <c r="D35" s="477"/>
      <c r="E35" s="86">
        <f>SUM(E25:E34)</f>
        <v>5630</v>
      </c>
      <c r="F35" s="89">
        <f>SUM(F25:F34)</f>
        <v>0</v>
      </c>
      <c r="G35" s="594"/>
      <c r="H35" s="595"/>
      <c r="I35" s="595"/>
      <c r="J35" s="595"/>
      <c r="K35" s="595"/>
      <c r="L35" s="595"/>
      <c r="M35" s="596"/>
      <c r="N35" s="120"/>
      <c r="O35" s="612"/>
      <c r="P35" s="762" t="s">
        <v>811</v>
      </c>
      <c r="Q35" s="763"/>
      <c r="R35" s="763"/>
      <c r="S35" s="98">
        <v>200</v>
      </c>
      <c r="T35" s="98"/>
      <c r="U35" s="763" t="s">
        <v>821</v>
      </c>
      <c r="V35" s="763"/>
      <c r="W35" s="763"/>
      <c r="X35" s="763"/>
      <c r="Y35" s="763"/>
      <c r="Z35" s="763"/>
      <c r="AA35" s="769"/>
    </row>
    <row r="36" spans="1:27" ht="12.75" customHeight="1">
      <c r="A36" s="611" t="s">
        <v>1894</v>
      </c>
      <c r="B36" s="583" t="s">
        <v>1859</v>
      </c>
      <c r="C36" s="584"/>
      <c r="D36" s="585"/>
      <c r="E36" s="100">
        <v>290</v>
      </c>
      <c r="F36" s="100"/>
      <c r="G36" s="639" t="s">
        <v>1860</v>
      </c>
      <c r="H36" s="640"/>
      <c r="I36" s="640"/>
      <c r="J36" s="640"/>
      <c r="K36" s="640"/>
      <c r="L36" s="640"/>
      <c r="M36" s="641"/>
      <c r="N36" s="120"/>
      <c r="O36" s="612"/>
      <c r="P36" s="762" t="s">
        <v>812</v>
      </c>
      <c r="Q36" s="763"/>
      <c r="R36" s="763"/>
      <c r="S36" s="98">
        <v>110</v>
      </c>
      <c r="T36" s="98"/>
      <c r="U36" s="763" t="s">
        <v>822</v>
      </c>
      <c r="V36" s="763"/>
      <c r="W36" s="763"/>
      <c r="X36" s="763"/>
      <c r="Y36" s="763"/>
      <c r="Z36" s="763"/>
      <c r="AA36" s="769"/>
    </row>
    <row r="37" spans="1:27" ht="12.75" customHeight="1">
      <c r="A37" s="612"/>
      <c r="B37" s="583" t="s">
        <v>1861</v>
      </c>
      <c r="C37" s="584"/>
      <c r="D37" s="585"/>
      <c r="E37" s="98">
        <v>250</v>
      </c>
      <c r="F37" s="98"/>
      <c r="G37" s="579" t="s">
        <v>1862</v>
      </c>
      <c r="H37" s="580"/>
      <c r="I37" s="580"/>
      <c r="J37" s="580"/>
      <c r="K37" s="580"/>
      <c r="L37" s="580"/>
      <c r="M37" s="581"/>
      <c r="N37" s="120"/>
      <c r="O37" s="612"/>
      <c r="P37" s="762" t="s">
        <v>813</v>
      </c>
      <c r="Q37" s="763"/>
      <c r="R37" s="763"/>
      <c r="S37" s="98">
        <v>220</v>
      </c>
      <c r="T37" s="98"/>
      <c r="U37" s="763" t="s">
        <v>823</v>
      </c>
      <c r="V37" s="763"/>
      <c r="W37" s="763"/>
      <c r="X37" s="763"/>
      <c r="Y37" s="763"/>
      <c r="Z37" s="763"/>
      <c r="AA37" s="769"/>
    </row>
    <row r="38" spans="1:27" ht="12.75" customHeight="1">
      <c r="A38" s="612"/>
      <c r="B38" s="583" t="s">
        <v>1863</v>
      </c>
      <c r="C38" s="584"/>
      <c r="D38" s="585"/>
      <c r="E38" s="98">
        <v>360</v>
      </c>
      <c r="F38" s="98"/>
      <c r="G38" s="579" t="s">
        <v>1864</v>
      </c>
      <c r="H38" s="580"/>
      <c r="I38" s="580"/>
      <c r="J38" s="580"/>
      <c r="K38" s="580"/>
      <c r="L38" s="580"/>
      <c r="M38" s="581"/>
      <c r="N38" s="120"/>
      <c r="O38" s="612"/>
      <c r="P38" s="772" t="s">
        <v>814</v>
      </c>
      <c r="Q38" s="773"/>
      <c r="R38" s="773"/>
      <c r="S38" s="98">
        <v>200</v>
      </c>
      <c r="T38" s="99"/>
      <c r="U38" s="773" t="s">
        <v>824</v>
      </c>
      <c r="V38" s="773"/>
      <c r="W38" s="773"/>
      <c r="X38" s="773"/>
      <c r="Y38" s="773"/>
      <c r="Z38" s="773"/>
      <c r="AA38" s="782"/>
    </row>
    <row r="39" spans="1:27" ht="12.75" customHeight="1">
      <c r="A39" s="612"/>
      <c r="B39" s="583" t="s">
        <v>1865</v>
      </c>
      <c r="C39" s="584"/>
      <c r="D39" s="585"/>
      <c r="E39" s="98">
        <v>440</v>
      </c>
      <c r="F39" s="98"/>
      <c r="G39" s="579" t="s">
        <v>1866</v>
      </c>
      <c r="H39" s="580"/>
      <c r="I39" s="580"/>
      <c r="J39" s="580"/>
      <c r="K39" s="580"/>
      <c r="L39" s="580"/>
      <c r="M39" s="581"/>
      <c r="N39" s="120"/>
      <c r="O39" s="613"/>
      <c r="P39" s="759" t="s">
        <v>32</v>
      </c>
      <c r="Q39" s="760"/>
      <c r="R39" s="760"/>
      <c r="S39" s="87">
        <f>SUM(S30:S38)</f>
        <v>2430</v>
      </c>
      <c r="T39" s="87">
        <f>SUM(T30:T38)</f>
        <v>0</v>
      </c>
      <c r="U39" s="770"/>
      <c r="V39" s="770"/>
      <c r="W39" s="770"/>
      <c r="X39" s="770"/>
      <c r="Y39" s="770"/>
      <c r="Z39" s="770"/>
      <c r="AA39" s="771"/>
    </row>
    <row r="40" spans="1:27" ht="12.75" customHeight="1">
      <c r="A40" s="612"/>
      <c r="B40" s="583" t="s">
        <v>1867</v>
      </c>
      <c r="C40" s="584"/>
      <c r="D40" s="585"/>
      <c r="E40" s="98">
        <v>550</v>
      </c>
      <c r="F40" s="98"/>
      <c r="G40" s="579" t="s">
        <v>1897</v>
      </c>
      <c r="H40" s="580"/>
      <c r="I40" s="580"/>
      <c r="J40" s="580"/>
      <c r="K40" s="580"/>
      <c r="L40" s="580"/>
      <c r="M40" s="581"/>
      <c r="N40" s="120"/>
      <c r="O40" s="611" t="s">
        <v>157</v>
      </c>
      <c r="P40" s="764" t="s">
        <v>1725</v>
      </c>
      <c r="Q40" s="765"/>
      <c r="R40" s="765"/>
      <c r="S40" s="100">
        <v>70</v>
      </c>
      <c r="T40" s="100"/>
      <c r="U40" s="765" t="s">
        <v>158</v>
      </c>
      <c r="V40" s="765"/>
      <c r="W40" s="765"/>
      <c r="X40" s="765"/>
      <c r="Y40" s="765"/>
      <c r="Z40" s="765"/>
      <c r="AA40" s="774"/>
    </row>
    <row r="41" spans="1:27" ht="12.75" customHeight="1">
      <c r="A41" s="613"/>
      <c r="B41" s="582" t="s">
        <v>1868</v>
      </c>
      <c r="C41" s="476"/>
      <c r="D41" s="477"/>
      <c r="E41" s="86">
        <f>SUM(E36:E40)</f>
        <v>1890</v>
      </c>
      <c r="F41" s="156">
        <f>SUM(F36:F40)</f>
        <v>0</v>
      </c>
      <c r="G41" s="594"/>
      <c r="H41" s="595"/>
      <c r="I41" s="595"/>
      <c r="J41" s="595"/>
      <c r="K41" s="595"/>
      <c r="L41" s="595"/>
      <c r="M41" s="596"/>
      <c r="N41" s="120"/>
      <c r="O41" s="612"/>
      <c r="P41" s="762" t="s">
        <v>1726</v>
      </c>
      <c r="Q41" s="763"/>
      <c r="R41" s="763"/>
      <c r="S41" s="98">
        <v>110</v>
      </c>
      <c r="T41" s="98"/>
      <c r="U41" s="763" t="s">
        <v>159</v>
      </c>
      <c r="V41" s="763"/>
      <c r="W41" s="763"/>
      <c r="X41" s="763"/>
      <c r="Y41" s="763"/>
      <c r="Z41" s="763"/>
      <c r="AA41" s="769"/>
    </row>
    <row r="42" spans="1:27" ht="12.75" customHeight="1">
      <c r="A42" s="611" t="s">
        <v>1895</v>
      </c>
      <c r="B42" s="621" t="s">
        <v>1869</v>
      </c>
      <c r="C42" s="622"/>
      <c r="D42" s="623"/>
      <c r="E42" s="100">
        <v>550</v>
      </c>
      <c r="F42" s="100"/>
      <c r="G42" s="639" t="s">
        <v>1870</v>
      </c>
      <c r="H42" s="640"/>
      <c r="I42" s="640"/>
      <c r="J42" s="640"/>
      <c r="K42" s="640"/>
      <c r="L42" s="640"/>
      <c r="M42" s="641"/>
      <c r="N42" s="120"/>
      <c r="O42" s="612"/>
      <c r="P42" s="762" t="s">
        <v>1734</v>
      </c>
      <c r="Q42" s="763"/>
      <c r="R42" s="763"/>
      <c r="S42" s="98">
        <v>350</v>
      </c>
      <c r="T42" s="98"/>
      <c r="U42" s="763" t="s">
        <v>160</v>
      </c>
      <c r="V42" s="763"/>
      <c r="W42" s="763"/>
      <c r="X42" s="763"/>
      <c r="Y42" s="763"/>
      <c r="Z42" s="763"/>
      <c r="AA42" s="769"/>
    </row>
    <row r="43" spans="1:27" ht="12.75" customHeight="1">
      <c r="A43" s="612"/>
      <c r="B43" s="583" t="s">
        <v>1871</v>
      </c>
      <c r="C43" s="584"/>
      <c r="D43" s="585"/>
      <c r="E43" s="98">
        <v>430</v>
      </c>
      <c r="F43" s="98"/>
      <c r="G43" s="579" t="s">
        <v>1872</v>
      </c>
      <c r="H43" s="580"/>
      <c r="I43" s="580"/>
      <c r="J43" s="580"/>
      <c r="K43" s="580"/>
      <c r="L43" s="580"/>
      <c r="M43" s="581"/>
      <c r="N43" s="120"/>
      <c r="O43" s="612"/>
      <c r="P43" s="762" t="s">
        <v>1727</v>
      </c>
      <c r="Q43" s="763"/>
      <c r="R43" s="763"/>
      <c r="S43" s="98">
        <v>100</v>
      </c>
      <c r="T43" s="98"/>
      <c r="U43" s="763" t="s">
        <v>161</v>
      </c>
      <c r="V43" s="763"/>
      <c r="W43" s="763"/>
      <c r="X43" s="763"/>
      <c r="Y43" s="763"/>
      <c r="Z43" s="763"/>
      <c r="AA43" s="769"/>
    </row>
    <row r="44" spans="1:27" ht="12.75" customHeight="1">
      <c r="A44" s="612"/>
      <c r="B44" s="583" t="s">
        <v>1873</v>
      </c>
      <c r="C44" s="584"/>
      <c r="D44" s="585"/>
      <c r="E44" s="98">
        <v>450</v>
      </c>
      <c r="F44" s="98"/>
      <c r="G44" s="579" t="s">
        <v>1874</v>
      </c>
      <c r="H44" s="580"/>
      <c r="I44" s="580"/>
      <c r="J44" s="580"/>
      <c r="K44" s="580"/>
      <c r="L44" s="580"/>
      <c r="M44" s="581"/>
      <c r="N44" s="120"/>
      <c r="O44" s="612"/>
      <c r="P44" s="762" t="s">
        <v>1728</v>
      </c>
      <c r="Q44" s="763"/>
      <c r="R44" s="763"/>
      <c r="S44" s="98">
        <v>240</v>
      </c>
      <c r="T44" s="98"/>
      <c r="U44" s="763" t="s">
        <v>162</v>
      </c>
      <c r="V44" s="763"/>
      <c r="W44" s="763"/>
      <c r="X44" s="763"/>
      <c r="Y44" s="763"/>
      <c r="Z44" s="763"/>
      <c r="AA44" s="769"/>
    </row>
    <row r="45" spans="1:27" ht="12.75" customHeight="1">
      <c r="A45" s="612"/>
      <c r="B45" s="583" t="s">
        <v>1875</v>
      </c>
      <c r="C45" s="584"/>
      <c r="D45" s="585"/>
      <c r="E45" s="98">
        <v>380</v>
      </c>
      <c r="F45" s="98"/>
      <c r="G45" s="579" t="s">
        <v>1876</v>
      </c>
      <c r="H45" s="580"/>
      <c r="I45" s="580"/>
      <c r="J45" s="580"/>
      <c r="K45" s="580"/>
      <c r="L45" s="580"/>
      <c r="M45" s="581"/>
      <c r="N45" s="120"/>
      <c r="O45" s="612"/>
      <c r="P45" s="762" t="s">
        <v>1729</v>
      </c>
      <c r="Q45" s="763"/>
      <c r="R45" s="763"/>
      <c r="S45" s="98">
        <v>290</v>
      </c>
      <c r="T45" s="98"/>
      <c r="U45" s="763" t="s">
        <v>163</v>
      </c>
      <c r="V45" s="763"/>
      <c r="W45" s="763"/>
      <c r="X45" s="763"/>
      <c r="Y45" s="763"/>
      <c r="Z45" s="763"/>
      <c r="AA45" s="769"/>
    </row>
    <row r="46" spans="1:27" ht="12.75" customHeight="1">
      <c r="A46" s="612"/>
      <c r="B46" s="583" t="s">
        <v>1877</v>
      </c>
      <c r="C46" s="584"/>
      <c r="D46" s="585"/>
      <c r="E46" s="98">
        <v>370</v>
      </c>
      <c r="F46" s="98"/>
      <c r="G46" s="579" t="s">
        <v>1878</v>
      </c>
      <c r="H46" s="580"/>
      <c r="I46" s="580"/>
      <c r="J46" s="580"/>
      <c r="K46" s="580"/>
      <c r="L46" s="580"/>
      <c r="M46" s="581"/>
      <c r="N46" s="120"/>
      <c r="O46" s="612"/>
      <c r="P46" s="762" t="s">
        <v>1730</v>
      </c>
      <c r="Q46" s="763"/>
      <c r="R46" s="763"/>
      <c r="S46" s="98">
        <v>140</v>
      </c>
      <c r="T46" s="98"/>
      <c r="U46" s="763" t="s">
        <v>164</v>
      </c>
      <c r="V46" s="763"/>
      <c r="W46" s="763"/>
      <c r="X46" s="763"/>
      <c r="Y46" s="763"/>
      <c r="Z46" s="763"/>
      <c r="AA46" s="769"/>
    </row>
    <row r="47" spans="1:27" ht="12.75" customHeight="1">
      <c r="A47" s="612"/>
      <c r="B47" s="583" t="s">
        <v>1879</v>
      </c>
      <c r="C47" s="584"/>
      <c r="D47" s="585"/>
      <c r="E47" s="98">
        <v>470</v>
      </c>
      <c r="F47" s="98"/>
      <c r="G47" s="579" t="s">
        <v>1880</v>
      </c>
      <c r="H47" s="580"/>
      <c r="I47" s="580"/>
      <c r="J47" s="580"/>
      <c r="K47" s="580"/>
      <c r="L47" s="580"/>
      <c r="M47" s="581"/>
      <c r="N47" s="120"/>
      <c r="O47" s="612"/>
      <c r="P47" s="762" t="s">
        <v>1731</v>
      </c>
      <c r="Q47" s="763"/>
      <c r="R47" s="763"/>
      <c r="S47" s="98">
        <v>210</v>
      </c>
      <c r="T47" s="98"/>
      <c r="U47" s="763" t="s">
        <v>165</v>
      </c>
      <c r="V47" s="763"/>
      <c r="W47" s="763"/>
      <c r="X47" s="763"/>
      <c r="Y47" s="763"/>
      <c r="Z47" s="763"/>
      <c r="AA47" s="769"/>
    </row>
    <row r="48" spans="1:27" ht="12.75" customHeight="1">
      <c r="A48" s="612"/>
      <c r="B48" s="583" t="s">
        <v>1881</v>
      </c>
      <c r="C48" s="584"/>
      <c r="D48" s="585"/>
      <c r="E48" s="98">
        <v>510</v>
      </c>
      <c r="F48" s="98"/>
      <c r="G48" s="579" t="s">
        <v>1882</v>
      </c>
      <c r="H48" s="580"/>
      <c r="I48" s="580"/>
      <c r="J48" s="580"/>
      <c r="K48" s="580"/>
      <c r="L48" s="580"/>
      <c r="M48" s="581"/>
      <c r="N48" s="120"/>
      <c r="O48" s="612"/>
      <c r="P48" s="762" t="s">
        <v>1732</v>
      </c>
      <c r="Q48" s="763"/>
      <c r="R48" s="763"/>
      <c r="S48" s="98">
        <v>150</v>
      </c>
      <c r="T48" s="98"/>
      <c r="U48" s="763" t="s">
        <v>166</v>
      </c>
      <c r="V48" s="763"/>
      <c r="W48" s="763"/>
      <c r="X48" s="763"/>
      <c r="Y48" s="763"/>
      <c r="Z48" s="763"/>
      <c r="AA48" s="769"/>
    </row>
    <row r="49" spans="1:27" ht="12.75" customHeight="1">
      <c r="A49" s="612"/>
      <c r="B49" s="583" t="s">
        <v>1883</v>
      </c>
      <c r="C49" s="584"/>
      <c r="D49" s="585"/>
      <c r="E49" s="98">
        <v>480</v>
      </c>
      <c r="F49" s="98"/>
      <c r="G49" s="579" t="s">
        <v>1884</v>
      </c>
      <c r="H49" s="580"/>
      <c r="I49" s="580"/>
      <c r="J49" s="580"/>
      <c r="K49" s="580"/>
      <c r="L49" s="580"/>
      <c r="M49" s="581"/>
      <c r="N49" s="120"/>
      <c r="O49" s="612"/>
      <c r="P49" s="762" t="s">
        <v>1733</v>
      </c>
      <c r="Q49" s="763"/>
      <c r="R49" s="763"/>
      <c r="S49" s="98">
        <v>510</v>
      </c>
      <c r="T49" s="168"/>
      <c r="U49" s="763" t="s">
        <v>167</v>
      </c>
      <c r="V49" s="763"/>
      <c r="W49" s="763"/>
      <c r="X49" s="763"/>
      <c r="Y49" s="763"/>
      <c r="Z49" s="763"/>
      <c r="AA49" s="769"/>
    </row>
    <row r="50" spans="1:27" ht="12.75" customHeight="1">
      <c r="A50" s="612"/>
      <c r="B50" s="583" t="s">
        <v>1885</v>
      </c>
      <c r="C50" s="584"/>
      <c r="D50" s="585"/>
      <c r="E50" s="98">
        <v>450</v>
      </c>
      <c r="F50" s="98"/>
      <c r="G50" s="579" t="s">
        <v>1886</v>
      </c>
      <c r="H50" s="580"/>
      <c r="I50" s="580"/>
      <c r="J50" s="580"/>
      <c r="K50" s="580"/>
      <c r="L50" s="580"/>
      <c r="M50" s="581"/>
      <c r="N50" s="120"/>
      <c r="O50" s="612"/>
      <c r="P50" s="761"/>
      <c r="Q50" s="757"/>
      <c r="R50" s="757"/>
      <c r="S50" s="169"/>
      <c r="T50" s="169"/>
      <c r="U50" s="757"/>
      <c r="V50" s="757"/>
      <c r="W50" s="757"/>
      <c r="X50" s="757"/>
      <c r="Y50" s="757"/>
      <c r="Z50" s="757"/>
      <c r="AA50" s="758"/>
    </row>
    <row r="51" spans="1:27" ht="12.75" customHeight="1">
      <c r="A51" s="612"/>
      <c r="B51" s="583" t="s">
        <v>1919</v>
      </c>
      <c r="C51" s="584"/>
      <c r="D51" s="585"/>
      <c r="E51" s="98">
        <v>200</v>
      </c>
      <c r="F51" s="98"/>
      <c r="G51" s="579" t="s">
        <v>1924</v>
      </c>
      <c r="H51" s="580"/>
      <c r="I51" s="580"/>
      <c r="J51" s="580"/>
      <c r="K51" s="580"/>
      <c r="L51" s="580"/>
      <c r="M51" s="581"/>
      <c r="N51" s="120"/>
      <c r="O51" s="613"/>
      <c r="P51" s="759" t="s">
        <v>32</v>
      </c>
      <c r="Q51" s="760"/>
      <c r="R51" s="760"/>
      <c r="S51" s="87">
        <f>SUM(S40:S49)</f>
        <v>2170</v>
      </c>
      <c r="T51" s="87">
        <f>SUM(T40:T49)</f>
        <v>0</v>
      </c>
      <c r="U51" s="770"/>
      <c r="V51" s="770"/>
      <c r="W51" s="770"/>
      <c r="X51" s="770"/>
      <c r="Y51" s="770"/>
      <c r="Z51" s="770"/>
      <c r="AA51" s="771"/>
    </row>
    <row r="52" spans="1:20" ht="12.75" customHeight="1">
      <c r="A52" s="612"/>
      <c r="B52" s="583" t="s">
        <v>1920</v>
      </c>
      <c r="C52" s="584"/>
      <c r="D52" s="585"/>
      <c r="E52" s="98">
        <v>190</v>
      </c>
      <c r="F52" s="98"/>
      <c r="G52" s="579" t="s">
        <v>1925</v>
      </c>
      <c r="H52" s="580"/>
      <c r="I52" s="580"/>
      <c r="J52" s="580"/>
      <c r="K52" s="580"/>
      <c r="L52" s="580"/>
      <c r="M52" s="581"/>
      <c r="N52" s="120"/>
      <c r="P52" s="26"/>
      <c r="T52" s="64"/>
    </row>
    <row r="53" spans="1:21" ht="12.75" customHeight="1">
      <c r="A53" s="612"/>
      <c r="B53" s="583" t="s">
        <v>1921</v>
      </c>
      <c r="C53" s="584"/>
      <c r="D53" s="585"/>
      <c r="E53" s="98">
        <v>250</v>
      </c>
      <c r="F53" s="98"/>
      <c r="G53" s="579" t="s">
        <v>1926</v>
      </c>
      <c r="H53" s="580"/>
      <c r="I53" s="580"/>
      <c r="J53" s="580"/>
      <c r="K53" s="580"/>
      <c r="L53" s="580"/>
      <c r="M53" s="581"/>
      <c r="N53" s="120"/>
      <c r="O53" s="695" t="s">
        <v>799</v>
      </c>
      <c r="P53" s="696"/>
      <c r="Q53" s="696"/>
      <c r="R53" s="697"/>
      <c r="S53" s="104">
        <f>SUM(S24,S29,S39,S51)</f>
        <v>14370</v>
      </c>
      <c r="T53" s="158">
        <f>SUM(T24,T29,T39,T51)</f>
        <v>0</v>
      </c>
      <c r="U53" s="29"/>
    </row>
    <row r="54" spans="1:27" ht="12.75" customHeight="1">
      <c r="A54" s="612"/>
      <c r="B54" s="583" t="s">
        <v>1922</v>
      </c>
      <c r="C54" s="584"/>
      <c r="D54" s="585"/>
      <c r="E54" s="98">
        <v>460</v>
      </c>
      <c r="F54" s="98"/>
      <c r="G54" s="579" t="s">
        <v>1927</v>
      </c>
      <c r="H54" s="580"/>
      <c r="I54" s="580"/>
      <c r="J54" s="580"/>
      <c r="K54" s="580"/>
      <c r="L54" s="580"/>
      <c r="M54" s="581"/>
      <c r="N54" s="120"/>
      <c r="O54" s="53"/>
      <c r="P54" s="6"/>
      <c r="Q54" s="6"/>
      <c r="R54" s="6"/>
      <c r="S54" s="54"/>
      <c r="T54" s="55"/>
      <c r="U54" s="59"/>
      <c r="V54" s="59"/>
      <c r="W54" s="59"/>
      <c r="X54" s="59"/>
      <c r="Y54" s="59"/>
      <c r="Z54" s="59"/>
      <c r="AA54" s="59"/>
    </row>
    <row r="55" spans="1:14" ht="12.75" customHeight="1">
      <c r="A55" s="612"/>
      <c r="B55" s="583" t="s">
        <v>1923</v>
      </c>
      <c r="C55" s="584"/>
      <c r="D55" s="585"/>
      <c r="E55" s="98">
        <v>500</v>
      </c>
      <c r="F55" s="98"/>
      <c r="G55" s="579" t="s">
        <v>1928</v>
      </c>
      <c r="H55" s="580"/>
      <c r="I55" s="580"/>
      <c r="J55" s="580"/>
      <c r="K55" s="580"/>
      <c r="L55" s="580"/>
      <c r="M55" s="581"/>
      <c r="N55" s="120"/>
    </row>
    <row r="56" spans="1:14" ht="12.75" customHeight="1">
      <c r="A56" s="613"/>
      <c r="B56" s="783" t="s">
        <v>1868</v>
      </c>
      <c r="C56" s="744"/>
      <c r="D56" s="744"/>
      <c r="E56" s="104">
        <f>SUM(E42:E55)</f>
        <v>5690</v>
      </c>
      <c r="F56" s="86">
        <f>SUM(F42:F55)</f>
        <v>0</v>
      </c>
      <c r="G56" s="594"/>
      <c r="H56" s="595"/>
      <c r="I56" s="595"/>
      <c r="J56" s="595"/>
      <c r="K56" s="595"/>
      <c r="L56" s="595"/>
      <c r="M56" s="596"/>
      <c r="N56" s="120"/>
    </row>
    <row r="57" spans="1:14" ht="12.75" customHeight="1">
      <c r="A57" s="695" t="s">
        <v>1893</v>
      </c>
      <c r="B57" s="696"/>
      <c r="C57" s="696"/>
      <c r="D57" s="697"/>
      <c r="E57" s="181">
        <f>SUM(E35,E41,E56)</f>
        <v>13210</v>
      </c>
      <c r="F57" s="181">
        <f>SUM(F35,F41,F56)</f>
        <v>0</v>
      </c>
      <c r="G57" s="157"/>
      <c r="H57" s="31"/>
      <c r="I57" s="31"/>
      <c r="J57" s="31"/>
      <c r="K57" s="31"/>
      <c r="L57" s="31"/>
      <c r="M57" s="31"/>
      <c r="N57" s="120"/>
    </row>
    <row r="58" spans="1:27" ht="12.75" customHeight="1">
      <c r="A58" s="574" t="s">
        <v>945</v>
      </c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</row>
    <row r="59" spans="15:27" ht="12.75" customHeight="1"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1" spans="15:27" ht="12.75" customHeight="1">
      <c r="O61" s="53"/>
      <c r="P61" s="6"/>
      <c r="Q61" s="6"/>
      <c r="R61" s="6"/>
      <c r="S61" s="52"/>
      <c r="T61" s="55"/>
      <c r="U61" s="31"/>
      <c r="V61" s="31"/>
      <c r="W61" s="31"/>
      <c r="X61" s="31"/>
      <c r="Y61" s="31"/>
      <c r="Z61" s="31"/>
      <c r="AA61" s="31"/>
    </row>
    <row r="62" spans="15:27" ht="12.75" customHeight="1">
      <c r="O62" s="53"/>
      <c r="P62" s="6"/>
      <c r="Q62" s="6"/>
      <c r="R62" s="6"/>
      <c r="S62" s="52"/>
      <c r="T62" s="55"/>
      <c r="U62" s="31"/>
      <c r="V62" s="31"/>
      <c r="W62" s="31"/>
      <c r="X62" s="31"/>
      <c r="Y62" s="31"/>
      <c r="Z62" s="31"/>
      <c r="AA62" s="31"/>
    </row>
    <row r="63" spans="15:27" ht="12.75" customHeight="1">
      <c r="O63" s="53"/>
      <c r="P63" s="6"/>
      <c r="Q63" s="6"/>
      <c r="R63" s="6"/>
      <c r="S63" s="52"/>
      <c r="T63" s="55"/>
      <c r="U63" s="31"/>
      <c r="V63" s="31"/>
      <c r="W63" s="31"/>
      <c r="X63" s="31"/>
      <c r="Y63" s="31"/>
      <c r="Z63" s="31"/>
      <c r="AA63" s="31"/>
    </row>
    <row r="64" spans="15:27" ht="12.75" customHeight="1">
      <c r="O64" s="53"/>
      <c r="P64" s="6"/>
      <c r="Q64" s="6"/>
      <c r="R64" s="6"/>
      <c r="S64" s="52"/>
      <c r="T64" s="55"/>
      <c r="U64" s="31"/>
      <c r="V64" s="31"/>
      <c r="W64" s="31"/>
      <c r="X64" s="31"/>
      <c r="Y64" s="31"/>
      <c r="Z64" s="31"/>
      <c r="AA64" s="31"/>
    </row>
    <row r="65" spans="15:27" ht="12.75" customHeight="1">
      <c r="O65" s="53"/>
      <c r="P65" s="6"/>
      <c r="Q65" s="6"/>
      <c r="R65" s="6"/>
      <c r="S65" s="52"/>
      <c r="T65" s="55"/>
      <c r="U65" s="31"/>
      <c r="V65" s="31"/>
      <c r="W65" s="31"/>
      <c r="X65" s="31"/>
      <c r="Y65" s="31"/>
      <c r="Z65" s="31"/>
      <c r="AA65" s="31"/>
    </row>
    <row r="66" spans="15:27" ht="12.75" customHeight="1">
      <c r="O66" s="53"/>
      <c r="P66" s="51"/>
      <c r="Q66" s="51"/>
      <c r="R66" s="51"/>
      <c r="S66" s="52"/>
      <c r="T66" s="52"/>
      <c r="U66" s="31"/>
      <c r="V66" s="31"/>
      <c r="W66" s="31"/>
      <c r="X66" s="31"/>
      <c r="Y66" s="31"/>
      <c r="Z66" s="31"/>
      <c r="AA66" s="31"/>
    </row>
    <row r="67" spans="15:27" ht="12.75" customHeight="1">
      <c r="O67" s="53"/>
      <c r="P67" s="31"/>
      <c r="Q67" s="31"/>
      <c r="R67" s="31"/>
      <c r="S67" s="52"/>
      <c r="T67" s="55"/>
      <c r="U67" s="59"/>
      <c r="V67" s="59"/>
      <c r="W67" s="59"/>
      <c r="X67" s="59"/>
      <c r="Y67" s="59"/>
      <c r="Z67" s="59"/>
      <c r="AA67" s="59"/>
    </row>
    <row r="68" spans="15:27" ht="12.75" customHeight="1">
      <c r="O68" s="53"/>
      <c r="P68" s="31"/>
      <c r="Q68" s="31"/>
      <c r="R68" s="31"/>
      <c r="S68" s="52"/>
      <c r="T68" s="55"/>
      <c r="U68" s="59"/>
      <c r="V68" s="59"/>
      <c r="W68" s="59"/>
      <c r="X68" s="59"/>
      <c r="Y68" s="59"/>
      <c r="Z68" s="59"/>
      <c r="AA68" s="59"/>
    </row>
    <row r="69" spans="15:27" ht="12.75" customHeight="1">
      <c r="O69" s="53"/>
      <c r="P69" s="31"/>
      <c r="Q69" s="31"/>
      <c r="R69" s="31"/>
      <c r="S69" s="52"/>
      <c r="T69" s="55"/>
      <c r="U69" s="59"/>
      <c r="V69" s="59"/>
      <c r="W69" s="59"/>
      <c r="X69" s="59"/>
      <c r="Y69" s="59"/>
      <c r="Z69" s="59"/>
      <c r="AA69" s="59"/>
    </row>
    <row r="70" spans="15:27" ht="12.75" customHeight="1">
      <c r="O70" s="53"/>
      <c r="P70" s="31"/>
      <c r="Q70" s="31"/>
      <c r="R70" s="31"/>
      <c r="S70" s="52"/>
      <c r="T70" s="55"/>
      <c r="U70" s="59"/>
      <c r="V70" s="59"/>
      <c r="W70" s="59"/>
      <c r="X70" s="59"/>
      <c r="Y70" s="59"/>
      <c r="Z70" s="59"/>
      <c r="AA70" s="59"/>
    </row>
    <row r="71" spans="15:27" ht="12.75" customHeight="1">
      <c r="O71" s="53"/>
      <c r="P71" s="31"/>
      <c r="Q71" s="31"/>
      <c r="R71" s="31"/>
      <c r="S71" s="52"/>
      <c r="T71" s="55"/>
      <c r="U71" s="59"/>
      <c r="V71" s="59"/>
      <c r="W71" s="59"/>
      <c r="X71" s="59"/>
      <c r="Y71" s="59"/>
      <c r="Z71" s="59"/>
      <c r="AA71" s="59"/>
    </row>
    <row r="72" spans="15:27" ht="12.75" customHeight="1">
      <c r="O72" s="53"/>
      <c r="P72" s="31"/>
      <c r="Q72" s="31"/>
      <c r="R72" s="31"/>
      <c r="S72" s="52"/>
      <c r="T72" s="55"/>
      <c r="U72" s="59"/>
      <c r="V72" s="59"/>
      <c r="W72" s="59"/>
      <c r="X72" s="59"/>
      <c r="Y72" s="59"/>
      <c r="Z72" s="59"/>
      <c r="AA72" s="59"/>
    </row>
    <row r="73" spans="15:27" ht="12.75" customHeight="1">
      <c r="O73" s="53"/>
      <c r="P73" s="31"/>
      <c r="Q73" s="31"/>
      <c r="R73" s="31"/>
      <c r="S73" s="52"/>
      <c r="T73" s="55"/>
      <c r="U73" s="59"/>
      <c r="V73" s="59"/>
      <c r="W73" s="59"/>
      <c r="X73" s="59"/>
      <c r="Y73" s="59"/>
      <c r="Z73" s="59"/>
      <c r="AA73" s="59"/>
    </row>
    <row r="74" spans="15:27" ht="12.75" customHeight="1">
      <c r="O74" s="53"/>
      <c r="P74" s="31"/>
      <c r="Q74" s="31"/>
      <c r="R74" s="31"/>
      <c r="S74" s="52"/>
      <c r="T74" s="55"/>
      <c r="U74" s="59"/>
      <c r="V74" s="59"/>
      <c r="W74" s="59"/>
      <c r="X74" s="59"/>
      <c r="Y74" s="59"/>
      <c r="Z74" s="59"/>
      <c r="AA74" s="59"/>
    </row>
    <row r="75" spans="15:27" ht="12.75" customHeight="1">
      <c r="O75" s="53"/>
      <c r="P75" s="51"/>
      <c r="Q75" s="51"/>
      <c r="R75" s="51"/>
      <c r="S75" s="52"/>
      <c r="T75" s="52"/>
      <c r="U75" s="31"/>
      <c r="V75" s="31"/>
      <c r="W75" s="31"/>
      <c r="X75" s="31"/>
      <c r="Y75" s="31"/>
      <c r="Z75" s="31"/>
      <c r="AA75" s="31"/>
    </row>
    <row r="77" spans="21:27" ht="12.75" customHeight="1"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5:27" ht="12.75" customHeight="1"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5:27" ht="12.75" customHeight="1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5:27" ht="12.75" customHeight="1"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5:27" ht="12.75" customHeight="1"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</sheetData>
  <sheetProtection/>
  <mergeCells count="220">
    <mergeCell ref="B54:D54"/>
    <mergeCell ref="G54:M54"/>
    <mergeCell ref="B55:D55"/>
    <mergeCell ref="G55:M55"/>
    <mergeCell ref="A42:A56"/>
    <mergeCell ref="B51:D51"/>
    <mergeCell ref="G51:M51"/>
    <mergeCell ref="B52:D52"/>
    <mergeCell ref="G52:M52"/>
    <mergeCell ref="B53:D53"/>
    <mergeCell ref="G53:M53"/>
    <mergeCell ref="B50:D50"/>
    <mergeCell ref="G50:M50"/>
    <mergeCell ref="B56:D56"/>
    <mergeCell ref="G56:M56"/>
    <mergeCell ref="G46:M46"/>
    <mergeCell ref="B47:D47"/>
    <mergeCell ref="G47:M47"/>
    <mergeCell ref="B48:D48"/>
    <mergeCell ref="G48:M48"/>
    <mergeCell ref="B49:D49"/>
    <mergeCell ref="G49:M49"/>
    <mergeCell ref="B42:D42"/>
    <mergeCell ref="G42:M42"/>
    <mergeCell ref="B43:D43"/>
    <mergeCell ref="G43:M43"/>
    <mergeCell ref="B44:D44"/>
    <mergeCell ref="B46:D46"/>
    <mergeCell ref="G44:M44"/>
    <mergeCell ref="B45:D45"/>
    <mergeCell ref="G39:M39"/>
    <mergeCell ref="B40:D40"/>
    <mergeCell ref="G40:M40"/>
    <mergeCell ref="B41:D41"/>
    <mergeCell ref="G41:M41"/>
    <mergeCell ref="B38:D38"/>
    <mergeCell ref="G38:M38"/>
    <mergeCell ref="B39:D39"/>
    <mergeCell ref="G45:M45"/>
    <mergeCell ref="O30:O39"/>
    <mergeCell ref="U37:AA37"/>
    <mergeCell ref="P37:R37"/>
    <mergeCell ref="U45:AA45"/>
    <mergeCell ref="U43:AA43"/>
    <mergeCell ref="U44:AA44"/>
    <mergeCell ref="U42:AA42"/>
    <mergeCell ref="P30:R30"/>
    <mergeCell ref="P31:R31"/>
    <mergeCell ref="A36:A41"/>
    <mergeCell ref="B36:D36"/>
    <mergeCell ref="G36:M36"/>
    <mergeCell ref="B37:D37"/>
    <mergeCell ref="G37:M37"/>
    <mergeCell ref="U51:AA51"/>
    <mergeCell ref="U49:AA49"/>
    <mergeCell ref="P48:R48"/>
    <mergeCell ref="U38:AA38"/>
    <mergeCell ref="P46:R46"/>
    <mergeCell ref="P24:R24"/>
    <mergeCell ref="P29:R29"/>
    <mergeCell ref="U10:AA10"/>
    <mergeCell ref="U13:AA13"/>
    <mergeCell ref="U11:AA11"/>
    <mergeCell ref="U15:AA15"/>
    <mergeCell ref="P11:R11"/>
    <mergeCell ref="U28:AA28"/>
    <mergeCell ref="U20:AA20"/>
    <mergeCell ref="P22:R22"/>
    <mergeCell ref="U6:AA6"/>
    <mergeCell ref="U4:V4"/>
    <mergeCell ref="A4:S4"/>
    <mergeCell ref="G6:M6"/>
    <mergeCell ref="A6:A19"/>
    <mergeCell ref="U7:AA7"/>
    <mergeCell ref="G11:M11"/>
    <mergeCell ref="X4:Z4"/>
    <mergeCell ref="U9:AA9"/>
    <mergeCell ref="B5:D5"/>
    <mergeCell ref="G9:M9"/>
    <mergeCell ref="P9:R9"/>
    <mergeCell ref="P8:R8"/>
    <mergeCell ref="P7:R7"/>
    <mergeCell ref="G5:M5"/>
    <mergeCell ref="P5:R5"/>
    <mergeCell ref="D2:E2"/>
    <mergeCell ref="P2:Q2"/>
    <mergeCell ref="D3:S3"/>
    <mergeCell ref="A1:C1"/>
    <mergeCell ref="F2:G2"/>
    <mergeCell ref="H2:I2"/>
    <mergeCell ref="K2:M2"/>
    <mergeCell ref="D1:E1"/>
    <mergeCell ref="F1:G1"/>
    <mergeCell ref="P12:R12"/>
    <mergeCell ref="P19:R19"/>
    <mergeCell ref="P23:R23"/>
    <mergeCell ref="U8:AA8"/>
    <mergeCell ref="A2:C2"/>
    <mergeCell ref="P6:R6"/>
    <mergeCell ref="G18:M18"/>
    <mergeCell ref="U3:Z3"/>
    <mergeCell ref="A3:C3"/>
    <mergeCell ref="U2:AA2"/>
    <mergeCell ref="B9:D9"/>
    <mergeCell ref="B12:D12"/>
    <mergeCell ref="B14:D14"/>
    <mergeCell ref="B13:D13"/>
    <mergeCell ref="U5:AA5"/>
    <mergeCell ref="B17:D17"/>
    <mergeCell ref="O6:O24"/>
    <mergeCell ref="G8:M8"/>
    <mergeCell ref="G7:M7"/>
    <mergeCell ref="P13:R13"/>
    <mergeCell ref="U16:AA16"/>
    <mergeCell ref="U14:AA14"/>
    <mergeCell ref="G15:M15"/>
    <mergeCell ref="B15:D15"/>
    <mergeCell ref="G19:M19"/>
    <mergeCell ref="B6:D6"/>
    <mergeCell ref="B18:D18"/>
    <mergeCell ref="B10:D10"/>
    <mergeCell ref="B8:D8"/>
    <mergeCell ref="B7:D7"/>
    <mergeCell ref="U19:AA19"/>
    <mergeCell ref="U18:AA18"/>
    <mergeCell ref="P20:R20"/>
    <mergeCell ref="G17:M17"/>
    <mergeCell ref="U12:AA12"/>
    <mergeCell ref="B11:D11"/>
    <mergeCell ref="P16:R16"/>
    <mergeCell ref="B16:D16"/>
    <mergeCell ref="U17:AA17"/>
    <mergeCell ref="B19:D19"/>
    <mergeCell ref="P10:R10"/>
    <mergeCell ref="P15:R15"/>
    <mergeCell ref="G14:M14"/>
    <mergeCell ref="P18:R18"/>
    <mergeCell ref="G13:M13"/>
    <mergeCell ref="P14:R14"/>
    <mergeCell ref="P17:R17"/>
    <mergeCell ref="G10:M10"/>
    <mergeCell ref="G16:M16"/>
    <mergeCell ref="G12:M12"/>
    <mergeCell ref="A57:D57"/>
    <mergeCell ref="U40:AA40"/>
    <mergeCell ref="P21:R21"/>
    <mergeCell ref="U32:AA32"/>
    <mergeCell ref="P44:R44"/>
    <mergeCell ref="B24:D24"/>
    <mergeCell ref="A21:D21"/>
    <mergeCell ref="P47:R47"/>
    <mergeCell ref="U47:AA47"/>
    <mergeCell ref="U48:AA48"/>
    <mergeCell ref="U22:AA22"/>
    <mergeCell ref="U27:AA27"/>
    <mergeCell ref="U30:AA30"/>
    <mergeCell ref="U25:AA25"/>
    <mergeCell ref="U26:AA26"/>
    <mergeCell ref="U31:AA31"/>
    <mergeCell ref="U23:AA23"/>
    <mergeCell ref="U29:AA29"/>
    <mergeCell ref="P26:R26"/>
    <mergeCell ref="P39:R39"/>
    <mergeCell ref="P38:R38"/>
    <mergeCell ref="P32:R32"/>
    <mergeCell ref="P33:R33"/>
    <mergeCell ref="U46:AA46"/>
    <mergeCell ref="P40:R40"/>
    <mergeCell ref="P28:R28"/>
    <mergeCell ref="P35:R35"/>
    <mergeCell ref="P41:R41"/>
    <mergeCell ref="U41:AA41"/>
    <mergeCell ref="P43:R43"/>
    <mergeCell ref="U36:AA36"/>
    <mergeCell ref="U34:AA34"/>
    <mergeCell ref="P34:R34"/>
    <mergeCell ref="U33:AA33"/>
    <mergeCell ref="U35:AA35"/>
    <mergeCell ref="P36:R36"/>
    <mergeCell ref="U39:AA39"/>
    <mergeCell ref="X1:AA1"/>
    <mergeCell ref="H1:W1"/>
    <mergeCell ref="G26:M26"/>
    <mergeCell ref="G27:M27"/>
    <mergeCell ref="B27:D27"/>
    <mergeCell ref="B26:D26"/>
    <mergeCell ref="O25:O29"/>
    <mergeCell ref="U24:AA24"/>
    <mergeCell ref="U21:AA21"/>
    <mergeCell ref="G28:M28"/>
    <mergeCell ref="O53:R53"/>
    <mergeCell ref="B25:D25"/>
    <mergeCell ref="B35:D35"/>
    <mergeCell ref="G35:M35"/>
    <mergeCell ref="G32:M32"/>
    <mergeCell ref="B32:D32"/>
    <mergeCell ref="P25:R25"/>
    <mergeCell ref="P27:R27"/>
    <mergeCell ref="P42:R42"/>
    <mergeCell ref="P45:R45"/>
    <mergeCell ref="P50:R50"/>
    <mergeCell ref="G24:M24"/>
    <mergeCell ref="G25:M25"/>
    <mergeCell ref="G30:M30"/>
    <mergeCell ref="G34:M34"/>
    <mergeCell ref="B28:D28"/>
    <mergeCell ref="G31:M31"/>
    <mergeCell ref="B29:D29"/>
    <mergeCell ref="G29:M29"/>
    <mergeCell ref="P49:R49"/>
    <mergeCell ref="O40:O51"/>
    <mergeCell ref="U50:AA50"/>
    <mergeCell ref="A58:AA58"/>
    <mergeCell ref="B34:D34"/>
    <mergeCell ref="B30:D30"/>
    <mergeCell ref="B33:D33"/>
    <mergeCell ref="A25:A35"/>
    <mergeCell ref="B31:D31"/>
    <mergeCell ref="P51:R51"/>
    <mergeCell ref="G33:M33"/>
  </mergeCells>
  <conditionalFormatting sqref="T24 T51:T53 F19:F24 F35 F41 T29 T39">
    <cfRule type="cellIs" priority="2" dxfId="18" operator="greaterThan" stopIfTrue="1">
      <formula>E19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2019-01-08T07:27:20Z</cp:lastPrinted>
  <dcterms:created xsi:type="dcterms:W3CDTF">2009-05-25T08:22:39Z</dcterms:created>
  <dcterms:modified xsi:type="dcterms:W3CDTF">2019-02-07T06:29:44Z</dcterms:modified>
  <cp:category/>
  <cp:version/>
  <cp:contentType/>
  <cp:contentStatus/>
</cp:coreProperties>
</file>